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0710" windowHeight="6675" tabRatio="911" activeTab="0"/>
  </bookViews>
  <sheets>
    <sheet name="CEBC-treatment" sheetId="1" r:id="rId1"/>
    <sheet name="Ennoiement" sheetId="2" r:id="rId2"/>
    <sheet name="De-Sulph" sheetId="3" r:id="rId3"/>
    <sheet name="Sand" sheetId="4" r:id="rId4"/>
    <sheet name="Clay" sheetId="5" r:id="rId5"/>
    <sheet name="VégétaleVegetated" sheetId="6" r:id="rId6"/>
    <sheet name="$ trait" sheetId="7" r:id="rId7"/>
    <sheet name="Mud" sheetId="8" r:id="rId8"/>
    <sheet name="$ desulf" sheetId="9" r:id="rId9"/>
    <sheet name="minflot" sheetId="10" r:id="rId10"/>
    <sheet name="Equa" sheetId="11" r:id="rId11"/>
    <sheet name="% rejet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<sst xmlns="http://schemas.openxmlformats.org/spreadsheetml/2006/main" count="622" uniqueCount="230">
  <si>
    <t>Formules</t>
  </si>
  <si>
    <t>Épaisseur</t>
  </si>
  <si>
    <t>Distance</t>
  </si>
  <si>
    <t>Sable</t>
  </si>
  <si>
    <t>x²</t>
  </si>
  <si>
    <t>x</t>
  </si>
  <si>
    <t>Cte</t>
  </si>
  <si>
    <t>(m)</t>
  </si>
  <si>
    <t>(km)</t>
  </si>
  <si>
    <t>($/m³)</t>
  </si>
  <si>
    <t>$</t>
  </si>
  <si>
    <t>($/ha)</t>
  </si>
  <si>
    <t>m</t>
  </si>
  <si>
    <t>b</t>
  </si>
  <si>
    <t>50 mg/L</t>
  </si>
  <si>
    <t>($/t)</t>
  </si>
  <si>
    <t>(tonnes)</t>
  </si>
  <si>
    <t>500 mg/L</t>
  </si>
  <si>
    <t>5000 mg/L</t>
  </si>
  <si>
    <t>(m³)</t>
  </si>
  <si>
    <t>Total</t>
  </si>
  <si>
    <t>(m³/heure)</t>
  </si>
  <si>
    <t>(mg/L)</t>
  </si>
  <si>
    <t>%</t>
  </si>
  <si>
    <t xml:space="preserve">   HDS</t>
  </si>
  <si>
    <t>($/m³*an)</t>
  </si>
  <si>
    <t>°</t>
  </si>
  <si>
    <t>km</t>
  </si>
  <si>
    <t>m²</t>
  </si>
  <si>
    <t>m³</t>
  </si>
  <si>
    <t>$/m³</t>
  </si>
  <si>
    <t>ha</t>
  </si>
  <si>
    <t>ans</t>
  </si>
  <si>
    <t>tm/jour</t>
  </si>
  <si>
    <r>
      <t>kg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/t</t>
    </r>
  </si>
  <si>
    <t>$/kg</t>
  </si>
  <si>
    <t>g/t</t>
  </si>
  <si>
    <t>$/t</t>
  </si>
  <si>
    <r>
      <t>D</t>
    </r>
    <r>
      <rPr>
        <vertAlign val="subscript"/>
        <sz val="10"/>
        <rFont val="Arial"/>
        <family val="2"/>
      </rPr>
      <t xml:space="preserve">r </t>
    </r>
    <r>
      <rPr>
        <sz val="10"/>
        <rFont val="Arial"/>
        <family val="2"/>
      </rPr>
      <t>désulfuré</t>
    </r>
  </si>
  <si>
    <t>% du résidu aux rejets</t>
  </si>
  <si>
    <t>tm</t>
  </si>
  <si>
    <r>
      <t>D</t>
    </r>
    <r>
      <rPr>
        <vertAlign val="subscript"/>
        <sz val="10"/>
        <rFont val="Arial"/>
        <family val="2"/>
      </rPr>
      <t xml:space="preserve">r </t>
    </r>
    <r>
      <rPr>
        <sz val="10"/>
        <rFont val="Arial"/>
        <family val="2"/>
      </rPr>
      <t>avant désulfuration</t>
    </r>
  </si>
  <si>
    <t>tm/heure</t>
  </si>
  <si>
    <t>tm/m³</t>
  </si>
  <si>
    <t>m³/minute</t>
  </si>
  <si>
    <t>minutes</t>
  </si>
  <si>
    <t>Marcotte 1994</t>
  </si>
  <si>
    <t>Gravier</t>
  </si>
  <si>
    <t>Marcotte</t>
  </si>
  <si>
    <t>Superficie</t>
  </si>
  <si>
    <t>Volume</t>
  </si>
  <si>
    <t>Poirier</t>
  </si>
  <si>
    <t>Coûts</t>
  </si>
  <si>
    <t>$/hectare</t>
  </si>
  <si>
    <t>Lta</t>
  </si>
  <si>
    <t>Julien</t>
  </si>
  <si>
    <t>Distance (km)</t>
  </si>
  <si>
    <t>Argile</t>
  </si>
  <si>
    <t>Barbera</t>
  </si>
  <si>
    <t>Coûts d'opération</t>
  </si>
  <si>
    <t>Tiré de SENES, 1994 (conventionnel)</t>
  </si>
  <si>
    <t>50 mg/l</t>
  </si>
  <si>
    <t>flow rate</t>
  </si>
  <si>
    <t>opération</t>
  </si>
  <si>
    <t>Capital</t>
  </si>
  <si>
    <t>500 mg/l</t>
  </si>
  <si>
    <t>5000 mg/l</t>
  </si>
  <si>
    <t>Tiré de SENES, 1994 (HDS)</t>
  </si>
  <si>
    <t>Mine</t>
  </si>
  <si>
    <t>%S</t>
  </si>
  <si>
    <t>Grevet</t>
  </si>
  <si>
    <t>Matagami</t>
  </si>
  <si>
    <t>Doyon</t>
  </si>
  <si>
    <t>Portage</t>
  </si>
  <si>
    <t>Réactif (g/t)</t>
  </si>
  <si>
    <t>K</t>
  </si>
  <si>
    <t>Rf</t>
  </si>
  <si>
    <t>Récupération</t>
  </si>
  <si>
    <t>K2</t>
  </si>
  <si>
    <t>Min</t>
  </si>
  <si>
    <t>Dosage</t>
  </si>
  <si>
    <t>%S alim</t>
  </si>
  <si>
    <t>% Poids rejet</t>
  </si>
  <si>
    <t>Net NNP</t>
  </si>
  <si>
    <t>Input Data</t>
  </si>
  <si>
    <t>Dam length</t>
  </si>
  <si>
    <t>External width Lx1:</t>
  </si>
  <si>
    <t>Internal width Lx2:</t>
  </si>
  <si>
    <t>Crest width C:</t>
  </si>
  <si>
    <t>% of sand</t>
  </si>
  <si>
    <t>% clay, till, other fine-grained soils</t>
  </si>
  <si>
    <t>% manufactured sand</t>
  </si>
  <si>
    <r>
      <t>External slope inclination m</t>
    </r>
    <r>
      <rPr>
        <vertAlign val="subscript"/>
        <sz val="10"/>
        <rFont val="Arial"/>
        <family val="2"/>
      </rPr>
      <t>ext</t>
    </r>
    <r>
      <rPr>
        <sz val="10"/>
        <rFont val="Arial"/>
        <family val="0"/>
      </rPr>
      <t>:</t>
    </r>
  </si>
  <si>
    <r>
      <t>Internal slope inclination m</t>
    </r>
    <r>
      <rPr>
        <vertAlign val="subscript"/>
        <sz val="10"/>
        <rFont val="Arial"/>
        <family val="2"/>
      </rPr>
      <t>int</t>
    </r>
    <r>
      <rPr>
        <sz val="10"/>
        <rFont val="Arial"/>
        <family val="0"/>
      </rPr>
      <t>:</t>
    </r>
  </si>
  <si>
    <t>Haulage distance (sand):</t>
  </si>
  <si>
    <t>Haulage distance (manufactured sand):</t>
  </si>
  <si>
    <t>Haulage distance (clay or till):</t>
  </si>
  <si>
    <t>Calculated values</t>
  </si>
  <si>
    <t>Height of the dam:</t>
  </si>
  <si>
    <t>Area of the dam (section):</t>
  </si>
  <si>
    <t>Volume of the dam:</t>
  </si>
  <si>
    <t>Volumes and construction costs</t>
  </si>
  <si>
    <t>Volume of sand:</t>
  </si>
  <si>
    <t>Volume of manufactured sand:</t>
  </si>
  <si>
    <t>Volume of clay and till:</t>
  </si>
  <si>
    <t>Costs of sand</t>
  </si>
  <si>
    <t>Costs of manufactured sand</t>
  </si>
  <si>
    <t>Costs of clay and till</t>
  </si>
  <si>
    <t>Other costs (ex.foundation injection)</t>
  </si>
  <si>
    <t>Area to rehabilitate (ha)</t>
  </si>
  <si>
    <t>Engineered covers</t>
  </si>
  <si>
    <t>Applicable to this modeling (yes/1, no/0):</t>
  </si>
  <si>
    <t>Thickness</t>
  </si>
  <si>
    <t>Unit cost</t>
  </si>
  <si>
    <t>Total costs</t>
  </si>
  <si>
    <t xml:space="preserve">Unit cost </t>
  </si>
  <si>
    <t>Rounded</t>
  </si>
  <si>
    <t>Bottom coarse layer</t>
  </si>
  <si>
    <t>Moisture-retaining layer</t>
  </si>
  <si>
    <t xml:space="preserve">   Clay or till</t>
  </si>
  <si>
    <t xml:space="preserve">   Tailings</t>
  </si>
  <si>
    <t>Top coarse layer</t>
  </si>
  <si>
    <t>Protection layer</t>
  </si>
  <si>
    <t>Top soil</t>
  </si>
  <si>
    <t>Water treatment</t>
  </si>
  <si>
    <t>Capacity</t>
  </si>
  <si>
    <t>Acidity*</t>
  </si>
  <si>
    <t>Duration</t>
  </si>
  <si>
    <t>(years)</t>
  </si>
  <si>
    <t>Rate</t>
  </si>
  <si>
    <t>Operat. Costs</t>
  </si>
  <si>
    <t>Capital costs</t>
  </si>
  <si>
    <t>Actualized total costs</t>
  </si>
  <si>
    <t>(m³/hr)</t>
  </si>
  <si>
    <t>$/year</t>
  </si>
  <si>
    <t>Acidity</t>
  </si>
  <si>
    <t>Sludge vol.</t>
  </si>
  <si>
    <t>Annual costs</t>
  </si>
  <si>
    <t>*: Three values of Acidity can be entered: 50, 500 ou 5000 mg/L</t>
  </si>
  <si>
    <t>Type of treatment plant</t>
  </si>
  <si>
    <t xml:space="preserve">   Conventional</t>
  </si>
  <si>
    <t>Revegetation</t>
  </si>
  <si>
    <t>Quantity</t>
  </si>
  <si>
    <t>(t)</t>
  </si>
  <si>
    <t>Qty moved</t>
  </si>
  <si>
    <t>Alkaline Materials</t>
  </si>
  <si>
    <t>Levelling of Park</t>
  </si>
  <si>
    <t>Others (ex. monitoring)</t>
  </si>
  <si>
    <t>Costs of transport of moveable materials</t>
  </si>
  <si>
    <t>Sand</t>
  </si>
  <si>
    <t>Clay or till</t>
  </si>
  <si>
    <t>Mining Residue</t>
  </si>
  <si>
    <t>Vegetative Earth</t>
  </si>
  <si>
    <t>Costs in capital (conventional factory)</t>
  </si>
  <si>
    <t>Costs in capital (HDS Factory)</t>
  </si>
  <si>
    <t>Operation Costs (conventional factory)</t>
  </si>
  <si>
    <t>Operation Costs (HDS Factory)</t>
  </si>
  <si>
    <t>Mud/Silt/Dirt Storage (Conventional Factory)</t>
  </si>
  <si>
    <t>Mud/Silt/Dirt Storage  (HDS Factory)</t>
  </si>
  <si>
    <t>General Information</t>
  </si>
  <si>
    <t>Area/Surface/Extent of Park</t>
  </si>
  <si>
    <t>Length of production</t>
  </si>
  <si>
    <t>Tonnage of residue products</t>
  </si>
  <si>
    <t>Costs of operation of de-sulphurization</t>
  </si>
  <si>
    <t>Initial % of Sulphur</t>
  </si>
  <si>
    <t>Potential Acidification</t>
  </si>
  <si>
    <t>Potential of neutralization</t>
  </si>
  <si>
    <t>Potentiel of acid generation (PGA)</t>
  </si>
  <si>
    <t>Environmental Recouperation  du S</t>
  </si>
  <si>
    <t>Quantity of collector for floatation</t>
  </si>
  <si>
    <t>Cost of collection of Floatations</t>
  </si>
  <si>
    <t>Unitary costs in collection for floatation</t>
  </si>
  <si>
    <t>Costs of other reagents for floatation</t>
  </si>
  <si>
    <t>Other costs related to de-sulphurization</t>
  </si>
  <si>
    <t>Porosity of fine layer/stratum</t>
  </si>
  <si>
    <t>Quantity to de-sulphurize for one CEBC</t>
  </si>
  <si>
    <t>Duration of de-sulphuration of one CEBC</t>
  </si>
  <si>
    <t>Annual costs of de-sulphurization</t>
  </si>
  <si>
    <t>Costs of de-sulphurization for one CEBC</t>
  </si>
  <si>
    <t>Costs in capital of de-sulphurization</t>
  </si>
  <si>
    <t>% of solid residue</t>
  </si>
  <si>
    <t>Tonnage of pulp</t>
  </si>
  <si>
    <t>Density of pulp</t>
  </si>
  <si>
    <t>Rate/Flow/ pulpe</t>
  </si>
  <si>
    <t>Rate/Flow/Deilvery of pulp</t>
  </si>
  <si>
    <t>Total Volumes of Cells</t>
  </si>
  <si>
    <t>Individual sizes of required cells</t>
  </si>
  <si>
    <t>Number of required cells</t>
  </si>
  <si>
    <t>Total cost of flotation cells</t>
  </si>
  <si>
    <t>Total capital costs (cells, instalation, pumps...)</t>
  </si>
  <si>
    <t>Security margin:</t>
  </si>
  <si>
    <t>Multi-layer coverage</t>
  </si>
  <si>
    <t>Applicable to this model (yes/1, no/0):</t>
  </si>
  <si>
    <t>Unit cost.</t>
  </si>
  <si>
    <t>Costs</t>
  </si>
  <si>
    <t>Coarse layer (bottom)</t>
  </si>
  <si>
    <t>Fine layer</t>
  </si>
  <si>
    <t xml:space="preserve">   De-sulphurized mining residue</t>
  </si>
  <si>
    <t>Coarse layer (top)</t>
  </si>
  <si>
    <t>Anti biological intrusion layer</t>
  </si>
  <si>
    <t>Layer for vegetation</t>
  </si>
  <si>
    <t>Unit costs.</t>
  </si>
  <si>
    <t>Qtty</t>
  </si>
  <si>
    <t>Deplaced Qtty</t>
  </si>
  <si>
    <t>Unit Costs.</t>
  </si>
  <si>
    <t>Construction costs</t>
  </si>
  <si>
    <t>Cost of transport of moveable materials</t>
  </si>
  <si>
    <t>Mining residue</t>
  </si>
  <si>
    <t>Vegetated earth</t>
  </si>
  <si>
    <t>Dimensions of cells</t>
  </si>
  <si>
    <t>Cost of floatation cells</t>
  </si>
  <si>
    <t>Vegetable</t>
  </si>
  <si>
    <t>Area</t>
  </si>
  <si>
    <t>Clay</t>
  </si>
  <si>
    <t>Costs in capital</t>
  </si>
  <si>
    <t>Mud/Silt/Dirt Produced</t>
  </si>
  <si>
    <t>Mud/Silt/Dirt (m³/an)</t>
  </si>
  <si>
    <t>operation</t>
  </si>
  <si>
    <t>Factor Opt</t>
  </si>
  <si>
    <t>Reagent (g/t)</t>
  </si>
  <si>
    <t>%Recoup</t>
  </si>
  <si>
    <t>Model</t>
  </si>
  <si>
    <t>Measured Values</t>
  </si>
  <si>
    <t>Optimization</t>
  </si>
  <si>
    <t>Recoup. Enviro.</t>
  </si>
  <si>
    <t>Recouperation</t>
  </si>
  <si>
    <t>Time</t>
  </si>
  <si>
    <t>Floatation time</t>
  </si>
  <si>
    <t>Sulphur Percentage</t>
  </si>
  <si>
    <t>Function for dosage</t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</si>
</sst>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$&quot;_);\(#,##0\ &quot;$&quot;\)"/>
    <numFmt numFmtId="171" formatCode="#,##0\ &quot;$&quot;_);[Red]\(#,##0\ &quot;$&quot;\)"/>
    <numFmt numFmtId="172" formatCode="#,##0.00\ &quot;$&quot;_);\(#,##0.00\ &quot;$&quot;\)"/>
    <numFmt numFmtId="173" formatCode="#,##0.00\ &quot;$&quot;_);[Red]\(#,##0.00\ &quot;$&quot;\)"/>
    <numFmt numFmtId="174" formatCode="_ * #,##0_)\ &quot;$&quot;_ ;_ * \(#,##0\)\ &quot;$&quot;_ ;_ * &quot;-&quot;_)\ &quot;$&quot;_ ;_ @_ "/>
    <numFmt numFmtId="175" formatCode="_ * #,##0_)\ _$_ ;_ * \(#,##0\)\ _$_ ;_ * &quot;-&quot;_)\ _$_ ;_ @_ "/>
    <numFmt numFmtId="176" formatCode="_ * #,##0.00_)\ &quot;$&quot;_ ;_ * \(#,##0.00\)\ &quot;$&quot;_ ;_ * &quot;-&quot;??_)\ &quot;$&quot;_ ;_ @_ "/>
    <numFmt numFmtId="177" formatCode="_ * #,##0.00_)\ _$_ ;_ * \(#,##0.00\)\ _$_ ;_ * &quot;-&quot;??_)\ _$_ ;_ @_ "/>
    <numFmt numFmtId="178" formatCode="0.00000"/>
    <numFmt numFmtId="179" formatCode="0.0000"/>
    <numFmt numFmtId="180" formatCode="0.000"/>
    <numFmt numFmtId="181" formatCode="0.0"/>
    <numFmt numFmtId="182" formatCode="#,##0.00\ &quot;$&quot;"/>
    <numFmt numFmtId="183" formatCode="#,##0\ _$"/>
    <numFmt numFmtId="184" formatCode="#,##0\ &quot;$&quot;"/>
    <numFmt numFmtId="185" formatCode="_ * #,##0.0_)\ _$_ ;_ * \(#,##0.0\)\ _$_ ;_ * &quot;-&quot;??_)\ _$_ ;_ @_ "/>
    <numFmt numFmtId="186" formatCode="_ * #,##0_)\ _$_ ;_ * \(#,##0\)\ _$_ ;_ * &quot;-&quot;??_)\ _$_ ;_ @_ "/>
    <numFmt numFmtId="187" formatCode="0.000000"/>
    <numFmt numFmtId="188" formatCode="0.0%"/>
    <numFmt numFmtId="189" formatCode="0.000000000"/>
    <numFmt numFmtId="190" formatCode="0.00000000"/>
    <numFmt numFmtId="191" formatCode="0.0000000"/>
    <numFmt numFmtId="192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vertAlign val="subscript"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84" fontId="0" fillId="0" borderId="13" xfId="17" applyNumberFormat="1" applyBorder="1" applyAlignment="1">
      <alignment horizontal="center"/>
    </xf>
    <xf numFmtId="184" fontId="0" fillId="0" borderId="13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174" fontId="0" fillId="0" borderId="0" xfId="17" applyNumberFormat="1" applyBorder="1" applyAlignment="1">
      <alignment horizontal="center"/>
    </xf>
    <xf numFmtId="174" fontId="0" fillId="0" borderId="3" xfId="17" applyNumberFormat="1" applyBorder="1" applyAlignment="1">
      <alignment horizontal="center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4" fontId="0" fillId="0" borderId="1" xfId="17" applyNumberFormat="1" applyBorder="1" applyAlignment="1">
      <alignment horizontal="center"/>
    </xf>
    <xf numFmtId="170" fontId="0" fillId="0" borderId="5" xfId="17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Font="1" applyBorder="1" applyAlignment="1">
      <alignment/>
    </xf>
    <xf numFmtId="184" fontId="0" fillId="0" borderId="11" xfId="17" applyNumberForma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184" fontId="8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/>
    </xf>
    <xf numFmtId="0" fontId="9" fillId="0" borderId="24" xfId="0" applyFont="1" applyBorder="1" applyAlignment="1">
      <alignment/>
    </xf>
    <xf numFmtId="0" fontId="0" fillId="0" borderId="23" xfId="0" applyBorder="1" applyAlignment="1">
      <alignment horizontal="centerContinuous"/>
    </xf>
    <xf numFmtId="0" fontId="0" fillId="0" borderId="25" xfId="0" applyBorder="1" applyAlignment="1">
      <alignment/>
    </xf>
    <xf numFmtId="0" fontId="9" fillId="0" borderId="26" xfId="0" applyFont="1" applyBorder="1" applyAlignment="1">
      <alignment/>
    </xf>
    <xf numFmtId="181" fontId="0" fillId="0" borderId="20" xfId="0" applyNumberFormat="1" applyBorder="1" applyAlignment="1">
      <alignment/>
    </xf>
    <xf numFmtId="0" fontId="9" fillId="0" borderId="24" xfId="0" applyFont="1" applyBorder="1" applyAlignment="1">
      <alignment/>
    </xf>
    <xf numFmtId="0" fontId="9" fillId="2" borderId="16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86" fontId="0" fillId="0" borderId="0" xfId="15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" fontId="0" fillId="0" borderId="2" xfId="15" applyNumberForma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84" fontId="0" fillId="0" borderId="15" xfId="17" applyNumberFormat="1" applyBorder="1" applyAlignment="1">
      <alignment horizontal="center"/>
    </xf>
    <xf numFmtId="18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188" fontId="0" fillId="0" borderId="1" xfId="19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31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7" fillId="0" borderId="24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left"/>
    </xf>
    <xf numFmtId="0" fontId="11" fillId="0" borderId="18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188" fontId="0" fillId="0" borderId="1" xfId="19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Continuous"/>
    </xf>
    <xf numFmtId="1" fontId="0" fillId="0" borderId="3" xfId="0" applyNumberFormat="1" applyBorder="1" applyAlignment="1">
      <alignment horizontal="center"/>
    </xf>
    <xf numFmtId="184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9" fillId="2" borderId="18" xfId="0" applyFont="1" applyFill="1" applyBorder="1" applyAlignment="1" applyProtection="1">
      <alignment/>
      <protection locked="0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184" fontId="0" fillId="0" borderId="35" xfId="17" applyNumberFormat="1" applyBorder="1" applyAlignment="1">
      <alignment horizontal="center"/>
    </xf>
    <xf numFmtId="184" fontId="0" fillId="0" borderId="35" xfId="0" applyNumberFormat="1" applyBorder="1" applyAlignment="1">
      <alignment horizontal="center"/>
    </xf>
    <xf numFmtId="184" fontId="0" fillId="0" borderId="30" xfId="17" applyNumberFormat="1" applyBorder="1" applyAlignment="1">
      <alignment horizontal="center"/>
    </xf>
    <xf numFmtId="0" fontId="0" fillId="0" borderId="35" xfId="0" applyBorder="1" applyAlignment="1">
      <alignment horizontal="center"/>
    </xf>
    <xf numFmtId="184" fontId="0" fillId="0" borderId="27" xfId="17" applyNumberFormat="1" applyBorder="1" applyAlignment="1">
      <alignment horizontal="center"/>
    </xf>
    <xf numFmtId="0" fontId="0" fillId="0" borderId="35" xfId="0" applyBorder="1" applyAlignment="1">
      <alignment/>
    </xf>
    <xf numFmtId="184" fontId="0" fillId="0" borderId="30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0" fillId="2" borderId="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9" fontId="0" fillId="2" borderId="0" xfId="19" applyFill="1" applyBorder="1" applyAlignment="1" applyProtection="1">
      <alignment horizontal="center"/>
      <protection locked="0"/>
    </xf>
    <xf numFmtId="9" fontId="0" fillId="2" borderId="1" xfId="19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9" fontId="0" fillId="2" borderId="0" xfId="19" applyFill="1" applyBorder="1" applyAlignment="1" applyProtection="1">
      <alignment/>
      <protection locked="0"/>
    </xf>
    <xf numFmtId="181" fontId="0" fillId="2" borderId="0" xfId="0" applyNumberFormat="1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2" fontId="0" fillId="0" borderId="23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" xfId="19" applyNumberFormat="1" applyFill="1" applyBorder="1" applyAlignment="1">
      <alignment/>
    </xf>
    <xf numFmtId="181" fontId="0" fillId="0" borderId="1" xfId="19" applyNumberFormat="1" applyFill="1" applyBorder="1" applyAlignment="1">
      <alignment/>
    </xf>
    <xf numFmtId="1" fontId="0" fillId="0" borderId="1" xfId="19" applyNumberFormat="1" applyFill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19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6" xfId="0" applyBorder="1" applyAlignment="1">
      <alignment/>
    </xf>
    <xf numFmtId="181" fontId="1" fillId="0" borderId="36" xfId="0" applyNumberFormat="1" applyFont="1" applyBorder="1" applyAlignment="1">
      <alignment horizontal="center"/>
    </xf>
    <xf numFmtId="188" fontId="0" fillId="0" borderId="0" xfId="19" applyNumberFormat="1" applyAlignment="1">
      <alignment/>
    </xf>
    <xf numFmtId="2" fontId="0" fillId="0" borderId="0" xfId="0" applyNumberFormat="1" applyAlignment="1">
      <alignment/>
    </xf>
    <xf numFmtId="181" fontId="0" fillId="0" borderId="1" xfId="19" applyNumberFormat="1" applyBorder="1" applyAlignment="1">
      <alignment horizontal="right"/>
    </xf>
    <xf numFmtId="0" fontId="0" fillId="0" borderId="1" xfId="0" applyFill="1" applyBorder="1" applyAlignment="1">
      <alignment/>
    </xf>
    <xf numFmtId="0" fontId="0" fillId="2" borderId="37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2" xfId="19" applyNumberFormat="1" applyFill="1" applyBorder="1" applyAlignment="1" applyProtection="1">
      <alignment/>
      <protection locked="0"/>
    </xf>
    <xf numFmtId="2" fontId="0" fillId="2" borderId="1" xfId="15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/>
      <protection locked="0"/>
    </xf>
    <xf numFmtId="9" fontId="0" fillId="2" borderId="1" xfId="19" applyFill="1" applyBorder="1" applyAlignment="1" applyProtection="1">
      <alignment/>
      <protection locked="0"/>
    </xf>
    <xf numFmtId="0" fontId="0" fillId="2" borderId="1" xfId="19" applyNumberFormat="1" applyFill="1" applyBorder="1" applyAlignment="1" applyProtection="1">
      <alignment/>
      <protection locked="0"/>
    </xf>
    <xf numFmtId="0" fontId="0" fillId="0" borderId="38" xfId="0" applyBorder="1" applyAlignment="1">
      <alignment horizontal="centerContinuous"/>
    </xf>
    <xf numFmtId="0" fontId="8" fillId="0" borderId="0" xfId="0" applyFont="1" applyAlignment="1">
      <alignment horizontal="centerContinuous"/>
    </xf>
    <xf numFmtId="3" fontId="0" fillId="2" borderId="2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184" fontId="8" fillId="0" borderId="24" xfId="0" applyNumberFormat="1" applyFont="1" applyBorder="1" applyAlignment="1" applyProtection="1">
      <alignment horizontal="center"/>
      <protection/>
    </xf>
    <xf numFmtId="184" fontId="8" fillId="0" borderId="2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Sand and gravel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8"/>
          <c:w val="0.824"/>
          <c:h val="0.77525"/>
        </c:manualLayout>
      </c:layout>
      <c:scatterChart>
        <c:scatterStyle val="lineMarker"/>
        <c:varyColors val="0"/>
        <c:ser>
          <c:idx val="0"/>
          <c:order val="0"/>
          <c:tx>
            <c:v>Marcotte (1994)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Sand!$E$2:$E$13</c:f>
              <c:numCache/>
            </c:numRef>
          </c:xVal>
          <c:yVal>
            <c:numRef>
              <c:f>Sand!$F$2:$F$13</c:f>
              <c:numCache/>
            </c:numRef>
          </c:yVal>
          <c:smooth val="0"/>
        </c:ser>
        <c:axId val="52908886"/>
        <c:axId val="37143431"/>
      </c:scatterChart>
      <c:valAx>
        <c:axId val="5290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143431"/>
        <c:crosses val="autoZero"/>
        <c:crossBetween val="midCat"/>
        <c:dispUnits/>
      </c:valAx>
      <c:valAx>
        <c:axId val="3714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$/m³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088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45"/>
          <c:w val="0.8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v>Opt. Grevet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Grevet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'$ desulf'!$N$9:$N$14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'$ desulf'!$O$9:$O$14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Opt. Matagami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desulf'!$E$9:$E$39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v>Matagami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'$ desulf'!$P$9:$P$14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'$ desulf'!$Q$9:$Q$14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v>Opt. Doyon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desulf'!$H$9:$H$39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Doyon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'$ desulf'!$R$9:$R$12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'$ desulf'!$S$9:$S$12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v>Opt. Portage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desulf'!$K$9:$K$39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Portage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'$ desulf'!$T$9:$T$14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'$ desulf'!$U$9:$U$14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406672"/>
        <c:axId val="61699537"/>
      </c:scatterChart>
      <c:valAx>
        <c:axId val="5140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Réactifs (g/t)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99537"/>
        <c:crosses val="autoZero"/>
        <c:crossBetween val="midCat"/>
        <c:dispUnits/>
      </c:valAx>
      <c:valAx>
        <c:axId val="6169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Récupération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066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45"/>
          <c:w val="0.78175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v>Opt. Grevet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Modèle Grevet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desulf'!$C$9:$C$39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Opt. Matagami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desulf'!$E$9:$E$39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v>Modèle Matagami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desulf'!$F$9:$F$39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v>Opt. Doyon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desulf'!$H$9:$H$39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Modèle Doyon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desulf'!$I$9:$I$39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v>Opt. Portage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desulf'!$K$9:$K$39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Modèle Portage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desulf'!$L$9:$L$39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772314"/>
        <c:axId val="30508011"/>
      </c:scatterChart>
      <c:valAx>
        <c:axId val="7772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Réactifs (g/t)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08011"/>
        <c:crosses val="autoZero"/>
        <c:crossBetween val="midCat"/>
        <c:dispUnits/>
      </c:valAx>
      <c:valAx>
        <c:axId val="3050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Récupération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72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45"/>
          <c:w val="0.78175"/>
          <c:h val="0.89725"/>
        </c:manualLayout>
      </c:layout>
      <c:scatterChart>
        <c:scatterStyle val="lineMarker"/>
        <c:varyColors val="0"/>
        <c:ser>
          <c:idx val="4"/>
          <c:order val="0"/>
          <c:tx>
            <c:v>Modèle Grevet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desulf'!$C$9:$C$39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Grevet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'$ desulf'!$N$9:$N$14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'$ desulf'!$O$9:$O$14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v>Modèle Matagami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desulf'!$F$9:$F$39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Matagami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'$ desulf'!$P$9:$P$14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'$ desulf'!$Q$9:$Q$14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v>Modèle Doyon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desulf'!$I$9:$I$39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5"/>
          <c:tx>
            <c:v>Doyon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'$ desulf'!$R$9:$R$12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'$ desulf'!$S$9:$S$12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v>Modèle Portage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'$ desulf'!$A$9:$A$39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'$ desulf'!$L$9:$L$39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"/>
          <c:order val="7"/>
          <c:tx>
            <c:v>Portage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'$ desulf'!$T$9:$T$14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'$ desulf'!$U$9:$U$14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492292"/>
        <c:axId val="39522085"/>
      </c:scatterChart>
      <c:valAx>
        <c:axId val="124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Réactifs (g/t)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22085"/>
        <c:crosses val="autoZero"/>
        <c:crossBetween val="midCat"/>
        <c:dispUnits/>
      </c:valAx>
      <c:valAx>
        <c:axId val="39522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Récupération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92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Fonction pour K2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575"/>
          <c:w val="0.7955"/>
          <c:h val="0.78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minflot!$A$6:$A$157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xVal>
          <c:yVal>
            <c:numRef>
              <c:f>minflot!$B$6:$B$157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yVal>
          <c:smooth val="0"/>
        </c:ser>
        <c:axId val="66539918"/>
        <c:axId val="25575807"/>
      </c:scatterChart>
      <c:valAx>
        <c:axId val="665399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575807"/>
        <c:crosses val="autoZero"/>
        <c:crossBetween val="midCat"/>
        <c:dispUnits/>
      </c:valAx>
      <c:valAx>
        <c:axId val="255758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Récupération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5399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Fonction pour temps de flottation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75"/>
          <c:w val="0.793"/>
          <c:h val="0.78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minflot!$I$5:$I$1520</c:f>
              <c:numCache>
                <c:ptCount val="15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</c:numCache>
            </c:numRef>
          </c:xVal>
          <c:yVal>
            <c:numRef>
              <c:f>minflot!$J$5:$J$1520</c:f>
              <c:numCache>
                <c:ptCount val="15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</c:numCache>
            </c:numRef>
          </c:yVal>
          <c:smooth val="0"/>
        </c:ser>
        <c:axId val="55094584"/>
        <c:axId val="62481657"/>
      </c:scatterChart>
      <c:valAx>
        <c:axId val="550945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Temps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481657"/>
        <c:crosses val="autoZero"/>
        <c:crossBetween val="midCat"/>
        <c:dispUnits/>
      </c:valAx>
      <c:valAx>
        <c:axId val="624816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Récupération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094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Fonction pour dosage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75"/>
          <c:w val="0.793"/>
          <c:h val="0.78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Equa!$A$4:$A$154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Equa!$B$4:$B$154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64867074"/>
        <c:axId val="37675923"/>
      </c:scatterChart>
      <c:valAx>
        <c:axId val="648670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Dosage (g/t)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675923"/>
        <c:crosses val="autoZero"/>
        <c:crossBetween val="midCat"/>
        <c:dispUnits/>
      </c:valAx>
      <c:valAx>
        <c:axId val="376759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Récupération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867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3925"/>
          <c:w val="0.894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'% rejet'!$B$4:$B$9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'% rejet'!$C$4:$C$9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5987820"/>
        <c:axId val="52381517"/>
      </c:scatterChart>
      <c:valAx>
        <c:axId val="6598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Pourcentage Soufre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1517"/>
        <c:crosses val="autoZero"/>
        <c:crossBetween val="midCat"/>
        <c:dispUnits/>
      </c:valAx>
      <c:valAx>
        <c:axId val="5238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poids aux résidus désulfurés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878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Clay and other fine-grained soils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"/>
          <c:w val="0.82425"/>
          <c:h val="0.77525"/>
        </c:manualLayout>
      </c:layout>
      <c:scatterChart>
        <c:scatterStyle val="lineMarker"/>
        <c:varyColors val="0"/>
        <c:ser>
          <c:idx val="0"/>
          <c:order val="0"/>
          <c:tx>
            <c:v>Marcotte (1994)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Clay!$E$2:$E$12</c:f>
              <c:numCache/>
            </c:numRef>
          </c:xVal>
          <c:yVal>
            <c:numRef>
              <c:f>Clay!$F$2:$F$12</c:f>
              <c:numCache/>
            </c:numRef>
          </c:yVal>
          <c:smooth val="0"/>
        </c:ser>
        <c:axId val="27115904"/>
        <c:axId val="33303937"/>
      </c:scatterChart>
      <c:valAx>
        <c:axId val="27115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3303937"/>
        <c:crosses val="autoZero"/>
        <c:crossBetween val="midCat"/>
        <c:dispUnits/>
      </c:valAx>
      <c:valAx>
        <c:axId val="33303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$/m³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15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Terre végétale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8"/>
          <c:w val="0.824"/>
          <c:h val="0.77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VégétaleVegetated!$E$2:$E$5</c:f>
              <c:numCache/>
            </c:numRef>
          </c:xVal>
          <c:yVal>
            <c:numRef>
              <c:f>VégétaleVegetated!$F$2:$F$5</c:f>
              <c:numCache/>
            </c:numRef>
          </c:yVal>
          <c:smooth val="0"/>
        </c:ser>
        <c:axId val="15268298"/>
        <c:axId val="40843931"/>
      </c:scatterChart>
      <c:valAx>
        <c:axId val="1526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0843931"/>
        <c:crosses val="autoZero"/>
        <c:crossBetween val="midCat"/>
        <c:dispUnits/>
      </c:valAx>
      <c:valAx>
        <c:axId val="4084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$/m³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68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Traitement conventionnel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225"/>
          <c:w val="0.8205"/>
          <c:h val="0.8235"/>
        </c:manualLayout>
      </c:layout>
      <c:scatterChart>
        <c:scatterStyle val="lineMarker"/>
        <c:varyColors val="0"/>
        <c:ser>
          <c:idx val="0"/>
          <c:order val="0"/>
          <c:tx>
            <c:v>Acidité = 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'$ trait'!$A$5:$A$7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'$ trait'!$B$5:$B$7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Acidité = 500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'$ trait'!$A$11:$A$13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'$ trait'!$B$11:$B$13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Acidité = 5 000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'$ trait'!$A$17:$A$19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'$ trait'!$B$17:$B$19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8816948"/>
        <c:axId val="23262421"/>
      </c:scatterChart>
      <c:valAx>
        <c:axId val="28816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262421"/>
        <c:crosses val="autoZero"/>
        <c:crossBetween val="midCat"/>
        <c:dispUnits/>
      </c:valAx>
      <c:valAx>
        <c:axId val="23262421"/>
        <c:scaling>
          <c:orientation val="minMax"/>
        </c:scaling>
        <c:axPos val="l"/>
        <c:delete val="0"/>
        <c:numFmt formatCode="#,##0.00\ &quot;$&quot;" sourceLinked="0"/>
        <c:majorTickMark val="in"/>
        <c:minorTickMark val="none"/>
        <c:tickLblPos val="nextTo"/>
        <c:crossAx val="288169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3"/>
          <c:y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Traitement HDS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125"/>
          <c:w val="0.8205"/>
          <c:h val="0.825"/>
        </c:manualLayout>
      </c:layout>
      <c:scatterChart>
        <c:scatterStyle val="lineMarker"/>
        <c:varyColors val="0"/>
        <c:ser>
          <c:idx val="0"/>
          <c:order val="0"/>
          <c:tx>
            <c:v>Acidité = 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'$ trait'!$A$24:$A$26</c:f>
              <c:numCache/>
            </c:numRef>
          </c:xVal>
          <c:yVal>
            <c:numRef>
              <c:f>'$ trait'!$B$24:$B$26</c:f>
              <c:numCache/>
            </c:numRef>
          </c:yVal>
          <c:smooth val="0"/>
        </c:ser>
        <c:ser>
          <c:idx val="1"/>
          <c:order val="1"/>
          <c:tx>
            <c:v>Acidité = 500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'$ trait'!$A$30:$A$32</c:f>
              <c:numCache/>
            </c:numRef>
          </c:xVal>
          <c:yVal>
            <c:numRef>
              <c:f>'$ trait'!$B$30:$B$32</c:f>
              <c:numCache/>
            </c:numRef>
          </c:yVal>
          <c:smooth val="0"/>
        </c:ser>
        <c:ser>
          <c:idx val="2"/>
          <c:order val="2"/>
          <c:tx>
            <c:v>Acidité = 5 000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'$ trait'!$A$36:$A$38</c:f>
              <c:numCache/>
            </c:numRef>
          </c:xVal>
          <c:yVal>
            <c:numRef>
              <c:f>'$ trait'!$B$36:$B$38</c:f>
              <c:numCache/>
            </c:numRef>
          </c:yVal>
          <c:smooth val="0"/>
        </c:ser>
        <c:axId val="20435134"/>
        <c:axId val="15369775"/>
      </c:scatterChart>
      <c:valAx>
        <c:axId val="20435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69775"/>
        <c:crosses val="autoZero"/>
        <c:crossBetween val="midCat"/>
        <c:dispUnits/>
      </c:valAx>
      <c:valAx>
        <c:axId val="15369775"/>
        <c:scaling>
          <c:orientation val="minMax"/>
        </c:scaling>
        <c:axPos val="l"/>
        <c:delete val="0"/>
        <c:numFmt formatCode="#,##0.00\ &quot;$&quot;" sourceLinked="0"/>
        <c:majorTickMark val="in"/>
        <c:minorTickMark val="none"/>
        <c:tickLblPos val="nextTo"/>
        <c:crossAx val="204351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6625"/>
          <c:y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Traitement conventionnel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2"/>
          <c:w val="0.912"/>
          <c:h val="0.824"/>
        </c:manualLayout>
      </c:layout>
      <c:scatterChart>
        <c:scatterStyle val="lineMarker"/>
        <c:varyColors val="0"/>
        <c:ser>
          <c:idx val="0"/>
          <c:order val="0"/>
          <c:tx>
            <c:v>Acidité = 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'$ trait'!$H$5:$H$7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'$ trait'!$I$5:$I$7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Acidité = 500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'$ trait'!$H$11:$H$13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'$ trait'!$I$11:$I$13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Acidité = 5 000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"/>
            </c:trendlineLbl>
          </c:trendline>
          <c:xVal>
            <c:numRef>
              <c:f>'$ trait'!$H$17:$H$19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'$ trait'!$I$17:$I$19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48251752"/>
        <c:axId val="32716969"/>
      </c:scatterChart>
      <c:valAx>
        <c:axId val="48251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16969"/>
        <c:crosses val="autoZero"/>
        <c:crossBetween val="midCat"/>
        <c:dispUnits/>
      </c:valAx>
      <c:valAx>
        <c:axId val="32716969"/>
        <c:scaling>
          <c:orientation val="minMax"/>
        </c:scaling>
        <c:axPos val="l"/>
        <c:delete val="0"/>
        <c:numFmt formatCode="#,##0.00\ &quot;$&quot;" sourceLinked="0"/>
        <c:majorTickMark val="in"/>
        <c:minorTickMark val="none"/>
        <c:tickLblPos val="nextTo"/>
        <c:crossAx val="482517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475"/>
          <c:y val="0.1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Traitement HDS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125"/>
          <c:w val="0.8205"/>
          <c:h val="0.825"/>
        </c:manualLayout>
      </c:layout>
      <c:scatterChart>
        <c:scatterStyle val="lineMarker"/>
        <c:varyColors val="0"/>
        <c:ser>
          <c:idx val="0"/>
          <c:order val="0"/>
          <c:tx>
            <c:v>Acidité = 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"/>
            </c:trendlineLbl>
          </c:trendline>
          <c:xVal>
            <c:numRef>
              <c:f>'$ trait'!$H$24:$H$26</c:f>
              <c:numCache/>
            </c:numRef>
          </c:xVal>
          <c:yVal>
            <c:numRef>
              <c:f>'$ trait'!$I$24:$I$26</c:f>
              <c:numCache/>
            </c:numRef>
          </c:yVal>
          <c:smooth val="0"/>
        </c:ser>
        <c:ser>
          <c:idx val="1"/>
          <c:order val="1"/>
          <c:tx>
            <c:v>Acidité = 500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"/>
            </c:trendlineLbl>
          </c:trendline>
          <c:xVal>
            <c:numRef>
              <c:f>'$ trait'!$H$30:$H$32</c:f>
              <c:numCache/>
            </c:numRef>
          </c:xVal>
          <c:yVal>
            <c:numRef>
              <c:f>'$ trait'!$I$30:$I$32</c:f>
              <c:numCache/>
            </c:numRef>
          </c:yVal>
          <c:smooth val="0"/>
        </c:ser>
        <c:ser>
          <c:idx val="2"/>
          <c:order val="2"/>
          <c:tx>
            <c:v>Acidité = 5 000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"/>
            </c:trendlineLbl>
          </c:trendline>
          <c:xVal>
            <c:numRef>
              <c:f>'$ trait'!$H$36:$H$38</c:f>
              <c:numCache/>
            </c:numRef>
          </c:xVal>
          <c:yVal>
            <c:numRef>
              <c:f>'$ trait'!$I$36:$I$38</c:f>
              <c:numCache/>
            </c:numRef>
          </c:yVal>
          <c:smooth val="0"/>
        </c:ser>
        <c:axId val="39528498"/>
        <c:axId val="67008067"/>
      </c:scatterChart>
      <c:valAx>
        <c:axId val="39528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08067"/>
        <c:crosses val="autoZero"/>
        <c:crossBetween val="midCat"/>
        <c:dispUnits/>
      </c:valAx>
      <c:valAx>
        <c:axId val="67008067"/>
        <c:scaling>
          <c:orientation val="minMax"/>
        </c:scaling>
        <c:axPos val="l"/>
        <c:delete val="0"/>
        <c:numFmt formatCode="#,##0.00\ &quot;$&quot;" sourceLinked="0"/>
        <c:majorTickMark val="in"/>
        <c:minorTickMark val="none"/>
        <c:tickLblPos val="nextTo"/>
        <c:crossAx val="395284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6625"/>
          <c:y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Traitement HDS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1"/>
          <c:w val="0.77"/>
          <c:h val="0.75425"/>
        </c:manualLayout>
      </c:layout>
      <c:scatterChart>
        <c:scatterStyle val="lineMarker"/>
        <c:varyColors val="0"/>
        <c:ser>
          <c:idx val="0"/>
          <c:order val="0"/>
          <c:tx>
            <c:v>Acidité = 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Mud!$A$24:$A$26</c:f>
              <c:numCache/>
            </c:numRef>
          </c:xVal>
          <c:yVal>
            <c:numRef>
              <c:f>Mud!$B$24:$B$26</c:f>
              <c:numCache/>
            </c:numRef>
          </c:yVal>
          <c:smooth val="0"/>
        </c:ser>
        <c:ser>
          <c:idx val="1"/>
          <c:order val="1"/>
          <c:tx>
            <c:v>Acidité = 500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Mud!$A$30:$A$32</c:f>
              <c:numCache/>
            </c:numRef>
          </c:xVal>
          <c:yVal>
            <c:numRef>
              <c:f>Mud!$B$30:$B$32</c:f>
              <c:numCache/>
            </c:numRef>
          </c:yVal>
          <c:smooth val="0"/>
        </c:ser>
        <c:ser>
          <c:idx val="2"/>
          <c:order val="2"/>
          <c:tx>
            <c:v>Acidité = 5 000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Mud!$A$36:$A$38</c:f>
              <c:numCache/>
            </c:numRef>
          </c:xVal>
          <c:yVal>
            <c:numRef>
              <c:f>Mud!$B$36:$B$38</c:f>
              <c:numCache/>
            </c:numRef>
          </c:yVal>
          <c:smooth val="0"/>
        </c:ser>
        <c:axId val="59750684"/>
        <c:axId val="66832637"/>
      </c:scatterChart>
      <c:valAx>
        <c:axId val="5975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Débit (m³)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32637"/>
        <c:crosses val="autoZero"/>
        <c:crossBetween val="midCat"/>
        <c:dispUnits/>
      </c:valAx>
      <c:valAx>
        <c:axId val="66832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Boues (m³)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9750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365"/>
          <c:y val="0.1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Traitement conventionnel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2"/>
          <c:w val="0.77"/>
          <c:h val="0.752"/>
        </c:manualLayout>
      </c:layout>
      <c:scatterChart>
        <c:scatterStyle val="lineMarker"/>
        <c:varyColors val="0"/>
        <c:ser>
          <c:idx val="0"/>
          <c:order val="0"/>
          <c:tx>
            <c:v>Acidité = 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Mud!$A$5:$A$7</c:f>
              <c:numCache/>
            </c:numRef>
          </c:xVal>
          <c:yVal>
            <c:numRef>
              <c:f>Mud!$B$5:$B$7</c:f>
              <c:numCache/>
            </c:numRef>
          </c:yVal>
          <c:smooth val="0"/>
        </c:ser>
        <c:ser>
          <c:idx val="1"/>
          <c:order val="1"/>
          <c:tx>
            <c:v>Acidité = 500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87.361x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Mud!$A$11:$A$12</c:f>
              <c:numCache/>
            </c:numRef>
          </c:xVal>
          <c:yVal>
            <c:numRef>
              <c:f>Mud!$B$11:$B$12</c:f>
              <c:numCache/>
            </c:numRef>
          </c:yVal>
          <c:smooth val="0"/>
        </c:ser>
        <c:ser>
          <c:idx val="2"/>
          <c:order val="2"/>
          <c:tx>
            <c:v>Acidité = 5 000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Mud!$A$17:$A$19</c:f>
              <c:numCache/>
            </c:numRef>
          </c:xVal>
          <c:yVal>
            <c:numRef>
              <c:f>Mud!$B$17:$B$19</c:f>
              <c:numCache/>
            </c:numRef>
          </c:yVal>
          <c:smooth val="0"/>
        </c:ser>
        <c:axId val="46944294"/>
        <c:axId val="4381399"/>
      </c:scatterChart>
      <c:valAx>
        <c:axId val="4694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Débit (m³/hr)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1399"/>
        <c:crosses val="autoZero"/>
        <c:crossBetween val="midCat"/>
        <c:dispUnits/>
      </c:valAx>
      <c:valAx>
        <c:axId val="4381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Boues (m³)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69442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5275"/>
          <c:y val="0.1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16</xdr:row>
      <xdr:rowOff>57150</xdr:rowOff>
    </xdr:from>
    <xdr:to>
      <xdr:col>9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3505200" y="2647950"/>
        <a:ext cx="34956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13</xdr:row>
      <xdr:rowOff>57150</xdr:rowOff>
    </xdr:from>
    <xdr:to>
      <xdr:col>8</xdr:col>
      <xdr:colOff>381000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019425" y="2162175"/>
        <a:ext cx="35147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13</xdr:row>
      <xdr:rowOff>38100</xdr:rowOff>
    </xdr:from>
    <xdr:to>
      <xdr:col>7</xdr:col>
      <xdr:colOff>571500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400300" y="2143125"/>
        <a:ext cx="35052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19050</xdr:rowOff>
    </xdr:from>
    <xdr:to>
      <xdr:col>7</xdr:col>
      <xdr:colOff>19050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762125" y="504825"/>
        <a:ext cx="35909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20</xdr:row>
      <xdr:rowOff>19050</xdr:rowOff>
    </xdr:from>
    <xdr:to>
      <xdr:col>7</xdr:col>
      <xdr:colOff>19050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1762125" y="3257550"/>
        <a:ext cx="35909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3</xdr:row>
      <xdr:rowOff>19050</xdr:rowOff>
    </xdr:from>
    <xdr:to>
      <xdr:col>14</xdr:col>
      <xdr:colOff>0</xdr:colOff>
      <xdr:row>18</xdr:row>
      <xdr:rowOff>133350</xdr:rowOff>
    </xdr:to>
    <xdr:graphicFrame>
      <xdr:nvGraphicFramePr>
        <xdr:cNvPr id="3" name="Chart 3"/>
        <xdr:cNvGraphicFramePr/>
      </xdr:nvGraphicFramePr>
      <xdr:xfrm>
        <a:off x="7077075" y="504825"/>
        <a:ext cx="35909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238125</xdr:colOff>
      <xdr:row>20</xdr:row>
      <xdr:rowOff>19050</xdr:rowOff>
    </xdr:from>
    <xdr:to>
      <xdr:col>14</xdr:col>
      <xdr:colOff>19050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7096125" y="3257550"/>
        <a:ext cx="35909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20</xdr:row>
      <xdr:rowOff>19050</xdr:rowOff>
    </xdr:from>
    <xdr:to>
      <xdr:col>7</xdr:col>
      <xdr:colOff>28575</xdr:colOff>
      <xdr:row>35</xdr:row>
      <xdr:rowOff>142875</xdr:rowOff>
    </xdr:to>
    <xdr:graphicFrame>
      <xdr:nvGraphicFramePr>
        <xdr:cNvPr id="1" name="Chart 2"/>
        <xdr:cNvGraphicFramePr/>
      </xdr:nvGraphicFramePr>
      <xdr:xfrm>
        <a:off x="1771650" y="3257550"/>
        <a:ext cx="3590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4</xdr:row>
      <xdr:rowOff>0</xdr:rowOff>
    </xdr:from>
    <xdr:to>
      <xdr:col>7</xdr:col>
      <xdr:colOff>0</xdr:colOff>
      <xdr:row>19</xdr:row>
      <xdr:rowOff>114300</xdr:rowOff>
    </xdr:to>
    <xdr:graphicFrame>
      <xdr:nvGraphicFramePr>
        <xdr:cNvPr id="2" name="Chart 3"/>
        <xdr:cNvGraphicFramePr/>
      </xdr:nvGraphicFramePr>
      <xdr:xfrm>
        <a:off x="1743075" y="647700"/>
        <a:ext cx="3590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39</xdr:row>
      <xdr:rowOff>114300</xdr:rowOff>
    </xdr:from>
    <xdr:to>
      <xdr:col>10</xdr:col>
      <xdr:colOff>428625</xdr:colOff>
      <xdr:row>61</xdr:row>
      <xdr:rowOff>57150</xdr:rowOff>
    </xdr:to>
    <xdr:graphicFrame>
      <xdr:nvGraphicFramePr>
        <xdr:cNvPr id="1" name="Chart 1"/>
        <xdr:cNvGraphicFramePr/>
      </xdr:nvGraphicFramePr>
      <xdr:xfrm>
        <a:off x="333375" y="6496050"/>
        <a:ext cx="7715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62</xdr:row>
      <xdr:rowOff>0</xdr:rowOff>
    </xdr:from>
    <xdr:to>
      <xdr:col>10</xdr:col>
      <xdr:colOff>428625</xdr:colOff>
      <xdr:row>83</xdr:row>
      <xdr:rowOff>114300</xdr:rowOff>
    </xdr:to>
    <xdr:graphicFrame>
      <xdr:nvGraphicFramePr>
        <xdr:cNvPr id="2" name="Chart 2"/>
        <xdr:cNvGraphicFramePr/>
      </xdr:nvGraphicFramePr>
      <xdr:xfrm>
        <a:off x="333375" y="10106025"/>
        <a:ext cx="77152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84</xdr:row>
      <xdr:rowOff>0</xdr:rowOff>
    </xdr:from>
    <xdr:to>
      <xdr:col>10</xdr:col>
      <xdr:colOff>428625</xdr:colOff>
      <xdr:row>105</xdr:row>
      <xdr:rowOff>114300</xdr:rowOff>
    </xdr:to>
    <xdr:graphicFrame>
      <xdr:nvGraphicFramePr>
        <xdr:cNvPr id="3" name="Chart 3"/>
        <xdr:cNvGraphicFramePr/>
      </xdr:nvGraphicFramePr>
      <xdr:xfrm>
        <a:off x="333375" y="13668375"/>
        <a:ext cx="77152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9525</xdr:rowOff>
    </xdr:from>
    <xdr:to>
      <xdr:col>7</xdr:col>
      <xdr:colOff>400050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1790700" y="495300"/>
        <a:ext cx="4114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3</xdr:row>
      <xdr:rowOff>9525</xdr:rowOff>
    </xdr:from>
    <xdr:to>
      <xdr:col>15</xdr:col>
      <xdr:colOff>457200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8143875" y="495300"/>
        <a:ext cx="40005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95250</xdr:rowOff>
    </xdr:from>
    <xdr:to>
      <xdr:col>9</xdr:col>
      <xdr:colOff>600075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448050" y="95250"/>
        <a:ext cx="40005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28575</xdr:rowOff>
    </xdr:from>
    <xdr:to>
      <xdr:col>5</xdr:col>
      <xdr:colOff>428625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90575" y="1971675"/>
        <a:ext cx="34480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10.00390625" style="0" customWidth="1"/>
    <col min="3" max="3" width="10.7109375" style="0" customWidth="1"/>
    <col min="4" max="4" width="11.00390625" style="0" customWidth="1"/>
    <col min="5" max="5" width="9.7109375" style="0" customWidth="1"/>
    <col min="6" max="6" width="12.7109375" style="0" customWidth="1"/>
    <col min="7" max="7" width="13.7109375" style="0" customWidth="1"/>
    <col min="8" max="8" width="14.421875" style="1" customWidth="1"/>
    <col min="9" max="9" width="14.8515625" style="1" customWidth="1"/>
    <col min="11" max="11" width="13.28125" style="0" customWidth="1"/>
  </cols>
  <sheetData>
    <row r="1" spans="1:15" ht="18.75" thickBot="1">
      <c r="A1" s="13" t="s">
        <v>109</v>
      </c>
      <c r="B1" s="103">
        <v>10</v>
      </c>
      <c r="J1" s="6"/>
      <c r="K1" s="6" t="s">
        <v>0</v>
      </c>
      <c r="L1" s="6"/>
      <c r="M1" s="6"/>
      <c r="N1" s="6"/>
      <c r="O1" s="6"/>
    </row>
    <row r="2" spans="1:11" ht="16.5" thickBot="1">
      <c r="A2" s="34" t="s">
        <v>110</v>
      </c>
      <c r="B2" s="29"/>
      <c r="C2" s="35"/>
      <c r="D2" s="36" t="s">
        <v>111</v>
      </c>
      <c r="E2" s="29"/>
      <c r="F2" s="29"/>
      <c r="G2" s="29"/>
      <c r="H2" s="53">
        <v>1</v>
      </c>
      <c r="I2" s="30"/>
      <c r="K2" s="7" t="s">
        <v>148</v>
      </c>
    </row>
    <row r="3" spans="1:14" ht="12.75">
      <c r="A3" s="13"/>
      <c r="B3" s="14" t="s">
        <v>112</v>
      </c>
      <c r="C3" s="14" t="s">
        <v>2</v>
      </c>
      <c r="D3" s="14" t="s">
        <v>113</v>
      </c>
      <c r="E3" s="15"/>
      <c r="F3" s="15"/>
      <c r="G3" s="16"/>
      <c r="H3" s="93" t="s">
        <v>114</v>
      </c>
      <c r="I3" s="17" t="s">
        <v>115</v>
      </c>
      <c r="K3" t="s">
        <v>149</v>
      </c>
      <c r="L3" s="2" t="s">
        <v>4</v>
      </c>
      <c r="M3" s="2" t="s">
        <v>5</v>
      </c>
      <c r="N3" s="2" t="s">
        <v>6</v>
      </c>
    </row>
    <row r="4" spans="1:17" ht="12.75">
      <c r="A4" s="18"/>
      <c r="B4" s="4" t="s">
        <v>7</v>
      </c>
      <c r="C4" s="4" t="s">
        <v>8</v>
      </c>
      <c r="D4" s="4" t="s">
        <v>9</v>
      </c>
      <c r="E4" s="3"/>
      <c r="F4" s="3"/>
      <c r="G4" s="11"/>
      <c r="H4" s="94" t="s">
        <v>10</v>
      </c>
      <c r="I4" s="19" t="s">
        <v>11</v>
      </c>
      <c r="L4" s="2">
        <v>-0.0199</v>
      </c>
      <c r="M4" s="2">
        <v>0.6745</v>
      </c>
      <c r="N4" s="2">
        <v>3.7853</v>
      </c>
      <c r="O4" s="2"/>
      <c r="P4" s="2"/>
      <c r="Q4" s="2"/>
    </row>
    <row r="5" spans="1:17" ht="12.75">
      <c r="A5" s="20" t="s">
        <v>117</v>
      </c>
      <c r="B5" s="104">
        <v>0</v>
      </c>
      <c r="C5" s="104">
        <v>1.5</v>
      </c>
      <c r="D5" s="21">
        <f>(L$4*(C5)^2)+(C5*M$4)+N$4</f>
        <v>4.752275</v>
      </c>
      <c r="E5" s="21"/>
      <c r="F5" s="21"/>
      <c r="G5" s="9"/>
      <c r="H5" s="95">
        <f>(B$1*10000*B5*D5)*H2</f>
        <v>0</v>
      </c>
      <c r="I5" s="24">
        <f>(H5/B$1)*H2</f>
        <v>0</v>
      </c>
      <c r="L5" s="2" t="s">
        <v>12</v>
      </c>
      <c r="M5" s="2" t="s">
        <v>13</v>
      </c>
      <c r="N5" s="2"/>
      <c r="O5" s="2"/>
      <c r="P5" s="2"/>
      <c r="Q5" s="2"/>
    </row>
    <row r="6" spans="1:17" ht="12.75">
      <c r="A6" s="20" t="s">
        <v>118</v>
      </c>
      <c r="B6" s="139">
        <v>0</v>
      </c>
      <c r="C6" s="139"/>
      <c r="D6" s="21"/>
      <c r="E6" s="21"/>
      <c r="F6" s="21"/>
      <c r="G6" s="9"/>
      <c r="H6" s="96"/>
      <c r="I6" s="25"/>
      <c r="K6" t="s">
        <v>150</v>
      </c>
      <c r="L6" s="2">
        <v>0.4149</v>
      </c>
      <c r="M6" s="2">
        <v>7.6071</v>
      </c>
      <c r="N6" s="2"/>
      <c r="O6" s="2"/>
      <c r="P6" s="2"/>
      <c r="Q6" s="2"/>
    </row>
    <row r="7" spans="1:17" ht="12.75">
      <c r="A7" s="20" t="s">
        <v>119</v>
      </c>
      <c r="B7" s="104">
        <v>0</v>
      </c>
      <c r="C7" s="104">
        <v>2.5</v>
      </c>
      <c r="D7" s="21">
        <f>(L$6*(C7))+M$6</f>
        <v>8.64435</v>
      </c>
      <c r="E7" s="21"/>
      <c r="F7" s="21"/>
      <c r="G7" s="9"/>
      <c r="H7" s="95">
        <f>(B$1*10000*B7*D7)*H2</f>
        <v>0</v>
      </c>
      <c r="I7" s="24">
        <f>(H7/B$1)*H2</f>
        <v>0</v>
      </c>
      <c r="K7" t="s">
        <v>151</v>
      </c>
      <c r="L7" s="2">
        <v>0.4149</v>
      </c>
      <c r="M7" s="2">
        <f>M6-4</f>
        <v>3.6071</v>
      </c>
      <c r="N7" s="2"/>
      <c r="O7" s="2"/>
      <c r="P7" s="2"/>
      <c r="Q7" s="2"/>
    </row>
    <row r="8" spans="1:17" ht="12.75">
      <c r="A8" s="20" t="s">
        <v>120</v>
      </c>
      <c r="B8" s="104">
        <v>0</v>
      </c>
      <c r="C8" s="104">
        <v>0</v>
      </c>
      <c r="D8" s="21">
        <f>(L$7*(C8))+M$7</f>
        <v>3.6071</v>
      </c>
      <c r="E8" s="21"/>
      <c r="F8" s="21"/>
      <c r="G8" s="9"/>
      <c r="H8" s="95">
        <f>(B$1*10000*B8*D8)*H2</f>
        <v>0</v>
      </c>
      <c r="I8" s="24">
        <f>(H8/B$1)*H2</f>
        <v>0</v>
      </c>
      <c r="K8" t="s">
        <v>152</v>
      </c>
      <c r="L8" s="2">
        <v>0.4188</v>
      </c>
      <c r="M8" s="2">
        <v>7.5666</v>
      </c>
      <c r="N8" s="2"/>
      <c r="O8" s="2"/>
      <c r="P8" s="2"/>
      <c r="Q8" s="2"/>
    </row>
    <row r="9" spans="1:17" ht="12.75">
      <c r="A9" s="20" t="s">
        <v>121</v>
      </c>
      <c r="B9" s="104">
        <v>0</v>
      </c>
      <c r="C9" s="104">
        <v>8</v>
      </c>
      <c r="D9" s="21">
        <f>(L$4*(C9)^2)+(C9*M$4)+N$4</f>
        <v>7.9077</v>
      </c>
      <c r="E9" s="21"/>
      <c r="F9" s="21"/>
      <c r="G9" s="9"/>
      <c r="H9" s="95">
        <f>(B$1*10000*B9*D9)*H2</f>
        <v>0</v>
      </c>
      <c r="I9" s="24">
        <f>(H9/B$1)*H2</f>
        <v>0</v>
      </c>
      <c r="K9" t="s">
        <v>149</v>
      </c>
      <c r="L9" s="2">
        <v>0.3813</v>
      </c>
      <c r="M9" s="2">
        <v>4.4622</v>
      </c>
      <c r="N9" s="2"/>
      <c r="O9" s="2"/>
      <c r="P9" s="2"/>
      <c r="Q9" s="2"/>
    </row>
    <row r="10" spans="1:17" ht="12.75">
      <c r="A10" s="20" t="s">
        <v>122</v>
      </c>
      <c r="B10" s="104">
        <v>0</v>
      </c>
      <c r="C10" s="104">
        <v>0</v>
      </c>
      <c r="D10" s="21">
        <f>(L$9*(C10))+M$9</f>
        <v>4.4622</v>
      </c>
      <c r="E10" s="21"/>
      <c r="F10" s="21"/>
      <c r="G10" s="9"/>
      <c r="H10" s="95">
        <f>(B$1*10000*B10*D10)*H2</f>
        <v>0</v>
      </c>
      <c r="I10" s="24">
        <f>(H10/B$1)*H2</f>
        <v>0</v>
      </c>
      <c r="L10" s="2"/>
      <c r="M10" s="2"/>
      <c r="N10" s="2"/>
      <c r="O10" s="2"/>
      <c r="P10" s="2"/>
      <c r="Q10" s="2"/>
    </row>
    <row r="11" spans="1:17" ht="12.75">
      <c r="A11" s="18" t="s">
        <v>123</v>
      </c>
      <c r="B11" s="105">
        <v>0</v>
      </c>
      <c r="C11" s="105">
        <v>0</v>
      </c>
      <c r="D11" s="4">
        <f>(L$8*(C11))+M$8</f>
        <v>7.5666</v>
      </c>
      <c r="E11" s="4"/>
      <c r="F11" s="4"/>
      <c r="G11" s="12"/>
      <c r="H11" s="97">
        <f>(B$1*10000*B11*D11)*H2</f>
        <v>0</v>
      </c>
      <c r="I11" s="37">
        <f>(H11/B$1)*H2</f>
        <v>0</v>
      </c>
      <c r="L11" s="2"/>
      <c r="M11" s="2"/>
      <c r="N11" s="2"/>
      <c r="O11" s="2"/>
      <c r="P11" s="2"/>
      <c r="Q11" s="2"/>
    </row>
    <row r="12" spans="1:17" ht="12.75">
      <c r="A12" s="20"/>
      <c r="B12" s="21" t="s">
        <v>115</v>
      </c>
      <c r="C12" s="21"/>
      <c r="D12" s="21"/>
      <c r="E12" s="21"/>
      <c r="F12" s="21"/>
      <c r="G12" s="9"/>
      <c r="H12" s="98" t="s">
        <v>114</v>
      </c>
      <c r="I12" s="22" t="s">
        <v>115</v>
      </c>
      <c r="L12" s="2"/>
      <c r="M12" s="2"/>
      <c r="N12" s="2"/>
      <c r="O12" s="2"/>
      <c r="P12" s="2"/>
      <c r="Q12" s="2"/>
    </row>
    <row r="13" spans="1:17" ht="12.75">
      <c r="A13" s="18"/>
      <c r="B13" s="4" t="s">
        <v>11</v>
      </c>
      <c r="C13" s="4"/>
      <c r="D13" s="4"/>
      <c r="E13" s="4"/>
      <c r="F13" s="4"/>
      <c r="G13" s="12"/>
      <c r="H13" s="94" t="s">
        <v>10</v>
      </c>
      <c r="I13" s="19" t="s">
        <v>11</v>
      </c>
      <c r="K13" s="7" t="s">
        <v>153</v>
      </c>
      <c r="L13" s="2"/>
      <c r="M13" s="2"/>
      <c r="N13" s="2"/>
      <c r="O13" s="38" t="s">
        <v>154</v>
      </c>
      <c r="P13" s="2"/>
      <c r="Q13" s="2"/>
    </row>
    <row r="14" spans="1:17" ht="12.75">
      <c r="A14" s="18" t="s">
        <v>141</v>
      </c>
      <c r="B14" s="105">
        <v>0</v>
      </c>
      <c r="C14" s="4"/>
      <c r="D14" s="4"/>
      <c r="E14" s="4"/>
      <c r="F14" s="4"/>
      <c r="G14" s="12"/>
      <c r="H14" s="97">
        <f>(B14*B1)*H2</f>
        <v>0</v>
      </c>
      <c r="I14" s="37">
        <f>(H14/B$1)*H2</f>
        <v>0</v>
      </c>
      <c r="L14" s="2" t="s">
        <v>12</v>
      </c>
      <c r="M14" s="2" t="s">
        <v>13</v>
      </c>
      <c r="N14" s="2"/>
      <c r="O14" s="2"/>
      <c r="P14" s="2" t="s">
        <v>12</v>
      </c>
      <c r="Q14" s="2" t="s">
        <v>13</v>
      </c>
    </row>
    <row r="15" spans="1:17" ht="12.75">
      <c r="A15" s="20"/>
      <c r="B15" s="21" t="s">
        <v>115</v>
      </c>
      <c r="C15" s="21" t="s">
        <v>142</v>
      </c>
      <c r="D15" s="21"/>
      <c r="E15" s="21"/>
      <c r="F15" s="21"/>
      <c r="G15" s="9"/>
      <c r="H15" s="98" t="s">
        <v>114</v>
      </c>
      <c r="I15" s="22" t="s">
        <v>115</v>
      </c>
      <c r="K15" t="s">
        <v>14</v>
      </c>
      <c r="L15" s="2">
        <v>1669</v>
      </c>
      <c r="M15" s="2">
        <v>724202</v>
      </c>
      <c r="N15" s="2"/>
      <c r="O15" s="2" t="s">
        <v>14</v>
      </c>
      <c r="P15" s="2">
        <v>3378</v>
      </c>
      <c r="Q15" s="2">
        <v>1134031</v>
      </c>
    </row>
    <row r="16" spans="1:17" ht="12.75">
      <c r="A16" s="18"/>
      <c r="B16" s="4" t="s">
        <v>11</v>
      </c>
      <c r="C16" s="4" t="s">
        <v>143</v>
      </c>
      <c r="D16" s="4"/>
      <c r="E16" s="4"/>
      <c r="F16" s="4"/>
      <c r="G16" s="12"/>
      <c r="H16" s="94" t="s">
        <v>10</v>
      </c>
      <c r="I16" s="19" t="s">
        <v>11</v>
      </c>
      <c r="K16" t="s">
        <v>17</v>
      </c>
      <c r="L16" s="2">
        <v>1763</v>
      </c>
      <c r="M16" s="2">
        <v>940666</v>
      </c>
      <c r="N16" s="2"/>
      <c r="O16" s="2" t="s">
        <v>17</v>
      </c>
      <c r="P16" s="2">
        <v>3518</v>
      </c>
      <c r="Q16" s="2">
        <v>1317859</v>
      </c>
    </row>
    <row r="17" spans="1:17" ht="12.75">
      <c r="A17" s="18" t="s">
        <v>145</v>
      </c>
      <c r="B17" s="105">
        <v>0</v>
      </c>
      <c r="C17" s="105">
        <v>0</v>
      </c>
      <c r="D17" s="4"/>
      <c r="E17" s="4"/>
      <c r="F17" s="4"/>
      <c r="G17" s="12"/>
      <c r="H17" s="97">
        <f>(B17*C17)*H2</f>
        <v>0</v>
      </c>
      <c r="I17" s="33">
        <f>(H17/B1)*H2</f>
        <v>0</v>
      </c>
      <c r="K17" t="s">
        <v>18</v>
      </c>
      <c r="L17" s="2">
        <v>2641</v>
      </c>
      <c r="M17" s="2">
        <v>1129262</v>
      </c>
      <c r="N17" s="2"/>
      <c r="O17" s="2" t="s">
        <v>18</v>
      </c>
      <c r="P17" s="2">
        <v>4305</v>
      </c>
      <c r="Q17" s="2">
        <v>1571727</v>
      </c>
    </row>
    <row r="18" spans="1:9" ht="12.75">
      <c r="A18" s="20"/>
      <c r="B18" s="21" t="s">
        <v>115</v>
      </c>
      <c r="C18" s="21" t="s">
        <v>144</v>
      </c>
      <c r="D18" s="21"/>
      <c r="E18" s="21"/>
      <c r="F18" s="21"/>
      <c r="G18" s="9"/>
      <c r="H18" s="98" t="s">
        <v>114</v>
      </c>
      <c r="I18" s="22" t="s">
        <v>115</v>
      </c>
    </row>
    <row r="19" spans="1:17" ht="12.75">
      <c r="A19" s="18"/>
      <c r="B19" s="4" t="s">
        <v>11</v>
      </c>
      <c r="C19" s="4" t="s">
        <v>19</v>
      </c>
      <c r="D19" s="4"/>
      <c r="E19" s="4"/>
      <c r="F19" s="4"/>
      <c r="G19" s="12"/>
      <c r="H19" s="94" t="s">
        <v>10</v>
      </c>
      <c r="I19" s="19" t="s">
        <v>11</v>
      </c>
      <c r="K19" s="7" t="s">
        <v>155</v>
      </c>
      <c r="L19" s="2"/>
      <c r="M19" s="2"/>
      <c r="N19" s="2"/>
      <c r="O19" s="38" t="s">
        <v>156</v>
      </c>
      <c r="P19" s="2"/>
      <c r="Q19" s="2"/>
    </row>
    <row r="20" spans="1:17" ht="12.75">
      <c r="A20" s="18" t="s">
        <v>146</v>
      </c>
      <c r="B20" s="105">
        <v>0</v>
      </c>
      <c r="C20" s="105">
        <v>100000</v>
      </c>
      <c r="D20" s="4"/>
      <c r="E20" s="4"/>
      <c r="F20" s="4"/>
      <c r="G20" s="12"/>
      <c r="H20" s="97">
        <f>(C20*B20)*H2</f>
        <v>0</v>
      </c>
      <c r="I20" s="33">
        <f>(H20/B1)*H2</f>
        <v>0</v>
      </c>
      <c r="L20" s="2" t="s">
        <v>12</v>
      </c>
      <c r="M20" s="2" t="s">
        <v>13</v>
      </c>
      <c r="N20" s="2"/>
      <c r="O20" s="2"/>
      <c r="P20" s="2" t="s">
        <v>12</v>
      </c>
      <c r="Q20" s="2" t="s">
        <v>13</v>
      </c>
    </row>
    <row r="21" spans="1:17" ht="12.75">
      <c r="A21" s="20"/>
      <c r="B21" s="21" t="s">
        <v>115</v>
      </c>
      <c r="C21" s="21"/>
      <c r="D21" s="21"/>
      <c r="E21" s="21"/>
      <c r="F21" s="21"/>
      <c r="G21" s="9"/>
      <c r="H21" s="98" t="s">
        <v>114</v>
      </c>
      <c r="I21" s="22" t="s">
        <v>115</v>
      </c>
      <c r="K21" t="s">
        <v>14</v>
      </c>
      <c r="L21" s="2">
        <v>486</v>
      </c>
      <c r="M21" s="2">
        <v>130704</v>
      </c>
      <c r="N21" s="2"/>
      <c r="O21" s="2" t="s">
        <v>14</v>
      </c>
      <c r="P21" s="2">
        <v>588</v>
      </c>
      <c r="Q21" s="2">
        <v>157946</v>
      </c>
    </row>
    <row r="22" spans="1:17" ht="12.75">
      <c r="A22" s="18"/>
      <c r="B22" s="4" t="s">
        <v>11</v>
      </c>
      <c r="C22" s="4"/>
      <c r="D22" s="4"/>
      <c r="E22" s="4"/>
      <c r="F22" s="4"/>
      <c r="G22" s="12"/>
      <c r="H22" s="94" t="s">
        <v>10</v>
      </c>
      <c r="I22" s="19" t="s">
        <v>11</v>
      </c>
      <c r="K22" t="s">
        <v>17</v>
      </c>
      <c r="L22" s="2">
        <v>878</v>
      </c>
      <c r="M22" s="2">
        <v>194944</v>
      </c>
      <c r="N22" s="2"/>
      <c r="O22" s="2" t="s">
        <v>17</v>
      </c>
      <c r="P22" s="2">
        <v>947</v>
      </c>
      <c r="Q22" s="2">
        <v>230511</v>
      </c>
    </row>
    <row r="23" spans="1:17" ht="13.5" thickBot="1">
      <c r="A23" s="23" t="s">
        <v>147</v>
      </c>
      <c r="B23" s="106">
        <v>0</v>
      </c>
      <c r="C23" s="56"/>
      <c r="D23" s="5"/>
      <c r="E23" s="5"/>
      <c r="F23" s="5"/>
      <c r="G23" s="10"/>
      <c r="H23" s="99">
        <f>(B23*B1)*H2</f>
        <v>0</v>
      </c>
      <c r="I23" s="59">
        <f>(H23/B$1)*H2</f>
        <v>0</v>
      </c>
      <c r="K23" t="s">
        <v>18</v>
      </c>
      <c r="L23" s="2">
        <v>4863</v>
      </c>
      <c r="M23" s="2">
        <v>207040</v>
      </c>
      <c r="N23" s="2"/>
      <c r="O23" s="2" t="s">
        <v>18</v>
      </c>
      <c r="P23" s="2">
        <v>4926</v>
      </c>
      <c r="Q23" s="2">
        <v>261350</v>
      </c>
    </row>
    <row r="24" spans="7:9" ht="15">
      <c r="G24" s="39" t="s">
        <v>20</v>
      </c>
      <c r="H24" s="40">
        <f>SUM(H5:H23)</f>
        <v>0</v>
      </c>
      <c r="I24" s="40">
        <f>SUM(I5:I23)</f>
        <v>0</v>
      </c>
    </row>
    <row r="25" spans="7:17" ht="15">
      <c r="G25" s="39" t="s">
        <v>116</v>
      </c>
      <c r="H25" s="40">
        <f>ROUND(H24,-3)</f>
        <v>0</v>
      </c>
      <c r="I25" s="40">
        <f>ROUND(I24,-2)</f>
        <v>0</v>
      </c>
      <c r="Q25" s="2"/>
    </row>
    <row r="26" spans="7:17" ht="15.75" thickBot="1">
      <c r="G26" s="39"/>
      <c r="H26" s="40"/>
      <c r="I26" s="40"/>
      <c r="K26" s="7" t="s">
        <v>157</v>
      </c>
      <c r="L26" s="2"/>
      <c r="M26" s="2"/>
      <c r="N26" s="2"/>
      <c r="O26" s="38" t="s">
        <v>158</v>
      </c>
      <c r="P26" s="2"/>
      <c r="Q26" s="2"/>
    </row>
    <row r="27" spans="1:17" ht="16.5" thickBot="1">
      <c r="A27" s="34" t="s">
        <v>124</v>
      </c>
      <c r="B27" s="82"/>
      <c r="C27" s="82"/>
      <c r="D27" s="36" t="s">
        <v>111</v>
      </c>
      <c r="E27" s="82"/>
      <c r="F27" s="136"/>
      <c r="G27" s="136"/>
      <c r="H27" s="92">
        <v>0</v>
      </c>
      <c r="I27" s="83"/>
      <c r="L27" s="2" t="s">
        <v>12</v>
      </c>
      <c r="M27" s="2"/>
      <c r="N27" s="2"/>
      <c r="O27" s="2"/>
      <c r="P27" s="2" t="s">
        <v>12</v>
      </c>
      <c r="Q27" s="2"/>
    </row>
    <row r="28" spans="1:17" ht="12.75">
      <c r="A28" s="20"/>
      <c r="B28" s="21" t="s">
        <v>125</v>
      </c>
      <c r="C28" s="21" t="s">
        <v>126</v>
      </c>
      <c r="D28" s="21" t="s">
        <v>127</v>
      </c>
      <c r="E28" s="21" t="s">
        <v>129</v>
      </c>
      <c r="F28" s="21" t="s">
        <v>130</v>
      </c>
      <c r="G28" s="9" t="s">
        <v>131</v>
      </c>
      <c r="H28" s="98" t="s">
        <v>114</v>
      </c>
      <c r="I28" s="22" t="s">
        <v>115</v>
      </c>
      <c r="K28" t="s">
        <v>14</v>
      </c>
      <c r="L28" s="2">
        <v>8.778</v>
      </c>
      <c r="M28" s="2"/>
      <c r="N28" s="2"/>
      <c r="O28" s="2" t="s">
        <v>14</v>
      </c>
      <c r="P28" s="2">
        <v>1.1464</v>
      </c>
      <c r="Q28" s="2"/>
    </row>
    <row r="29" spans="1:16" ht="12.75">
      <c r="A29" s="18"/>
      <c r="B29" s="4" t="s">
        <v>133</v>
      </c>
      <c r="C29" s="4" t="s">
        <v>22</v>
      </c>
      <c r="D29" s="4" t="s">
        <v>128</v>
      </c>
      <c r="E29" s="4" t="s">
        <v>23</v>
      </c>
      <c r="F29" s="4" t="s">
        <v>134</v>
      </c>
      <c r="G29" s="12" t="s">
        <v>10</v>
      </c>
      <c r="H29" s="94" t="s">
        <v>10</v>
      </c>
      <c r="I29" s="19" t="s">
        <v>11</v>
      </c>
      <c r="K29" t="s">
        <v>17</v>
      </c>
      <c r="L29" s="2">
        <v>87.4</v>
      </c>
      <c r="M29" s="2"/>
      <c r="N29" s="2"/>
      <c r="O29" s="2" t="s">
        <v>17</v>
      </c>
      <c r="P29" s="2">
        <v>14.87</v>
      </c>
    </row>
    <row r="30" spans="1:16" ht="12.75">
      <c r="A30" s="20" t="s">
        <v>139</v>
      </c>
      <c r="B30" s="21"/>
      <c r="C30" s="21"/>
      <c r="D30" s="21"/>
      <c r="E30" s="21"/>
      <c r="F30" s="21"/>
      <c r="G30" s="9"/>
      <c r="H30" s="100"/>
      <c r="I30" s="22"/>
      <c r="K30" t="s">
        <v>18</v>
      </c>
      <c r="L30">
        <v>1316.7</v>
      </c>
      <c r="O30" t="s">
        <v>18</v>
      </c>
      <c r="P30">
        <v>223.11</v>
      </c>
    </row>
    <row r="31" spans="1:9" ht="12.75">
      <c r="A31" s="20" t="s">
        <v>24</v>
      </c>
      <c r="B31" s="104">
        <v>0</v>
      </c>
      <c r="C31" s="104">
        <v>0</v>
      </c>
      <c r="D31" s="104">
        <v>0</v>
      </c>
      <c r="E31" s="107">
        <v>0.05</v>
      </c>
      <c r="F31" s="27">
        <f>IF(C31=50,(B31*P21)+Q21)+IF(C31=500,(B31*P22)+Q22)+IF(C31=5000,(B31*P23)+Q23)</f>
        <v>0</v>
      </c>
      <c r="G31" s="28">
        <f>IF(C31=50,(B31*P15)+Q15)+IF(C31=500,(B31*P16)+Q16)+IF(C31=5000,(B31*P17)+Q17)</f>
        <v>0</v>
      </c>
      <c r="H31" s="96">
        <f>((-PV(E31,D31,F31)+G31))*H27</f>
        <v>0</v>
      </c>
      <c r="I31" s="25">
        <f>((-PV(E31,D31,F31)+G31)/B1)*H27</f>
        <v>0</v>
      </c>
    </row>
    <row r="32" spans="1:9" ht="12.75">
      <c r="A32" s="18" t="s">
        <v>140</v>
      </c>
      <c r="B32" s="105">
        <v>0</v>
      </c>
      <c r="C32" s="105">
        <v>0</v>
      </c>
      <c r="D32" s="105">
        <v>0</v>
      </c>
      <c r="E32" s="108">
        <v>0.05</v>
      </c>
      <c r="F32" s="31">
        <f>IF(C32=50,(B32*L21)+M21)+IF(C32=500,(B32*L22)+M22)+IF(C32=5000,(B32*L23)+M23)</f>
        <v>0</v>
      </c>
      <c r="G32" s="32">
        <f>IF(C32=50,(B32*L15)+M15)+IF(C32=500,(B31*L16)+M16)+IF(C32=5000,(B31*L17)+M17)</f>
        <v>0</v>
      </c>
      <c r="H32" s="101">
        <f>((-PV(E32,D32,F32)+G32))*H27</f>
        <v>0</v>
      </c>
      <c r="I32" s="33">
        <f>((-PV(E32,D32,F32)+G32)/B1)*H27</f>
        <v>0</v>
      </c>
    </row>
    <row r="33" spans="1:9" ht="12.75">
      <c r="A33" s="20"/>
      <c r="B33" s="21" t="s">
        <v>125</v>
      </c>
      <c r="C33" s="21" t="s">
        <v>135</v>
      </c>
      <c r="D33" s="21" t="s">
        <v>136</v>
      </c>
      <c r="E33" s="21" t="s">
        <v>115</v>
      </c>
      <c r="F33" s="21"/>
      <c r="G33" s="9" t="s">
        <v>137</v>
      </c>
      <c r="H33" s="96" t="s">
        <v>114</v>
      </c>
      <c r="I33" s="25" t="s">
        <v>115</v>
      </c>
    </row>
    <row r="34" spans="1:9" ht="12.75">
      <c r="A34" s="18"/>
      <c r="B34" s="4" t="s">
        <v>21</v>
      </c>
      <c r="C34" s="4" t="s">
        <v>22</v>
      </c>
      <c r="D34" s="4" t="s">
        <v>19</v>
      </c>
      <c r="E34" s="4" t="s">
        <v>25</v>
      </c>
      <c r="F34" s="4"/>
      <c r="G34" s="12" t="s">
        <v>10</v>
      </c>
      <c r="H34" s="101" t="s">
        <v>10</v>
      </c>
      <c r="I34" s="33" t="s">
        <v>11</v>
      </c>
    </row>
    <row r="35" spans="1:9" ht="12.75">
      <c r="A35" s="20" t="s">
        <v>139</v>
      </c>
      <c r="B35" s="1"/>
      <c r="C35" s="1"/>
      <c r="D35" s="1"/>
      <c r="E35" s="1"/>
      <c r="F35" s="1"/>
      <c r="G35" s="9"/>
      <c r="H35" s="96"/>
      <c r="I35" s="25"/>
    </row>
    <row r="36" spans="1:15" ht="12.75">
      <c r="A36" s="20" t="s">
        <v>24</v>
      </c>
      <c r="B36" s="54">
        <f>B31</f>
        <v>0</v>
      </c>
      <c r="C36" s="54">
        <f>C31</f>
        <v>0</v>
      </c>
      <c r="D36" s="55">
        <f>IF(C36=50,(B36*P28))+IF(C36=500,(B36*P29))+IF(C36=5000,(B36*P30))</f>
        <v>0</v>
      </c>
      <c r="E36" s="109">
        <v>0</v>
      </c>
      <c r="F36" s="1"/>
      <c r="G36" s="89">
        <f>D36*E36</f>
        <v>0</v>
      </c>
      <c r="H36" s="96">
        <f>((-PV(E31,D31,G36)))*H27</f>
        <v>0</v>
      </c>
      <c r="I36" s="25">
        <f>(H36/B1)*H27</f>
        <v>0</v>
      </c>
      <c r="N36" s="1"/>
      <c r="O36" s="1"/>
    </row>
    <row r="37" spans="1:9" ht="13.5" thickBot="1">
      <c r="A37" s="23" t="s">
        <v>140</v>
      </c>
      <c r="B37" s="56">
        <f>B32</f>
        <v>0</v>
      </c>
      <c r="C37" s="56">
        <f>C32</f>
        <v>0</v>
      </c>
      <c r="D37" s="57">
        <f>IF(C37=50,(B37*L28))+IF(C37=500,(B37*L29))+IF(C37=5000,(B37*L30))</f>
        <v>0</v>
      </c>
      <c r="E37" s="106">
        <v>0</v>
      </c>
      <c r="F37" s="5"/>
      <c r="G37" s="90">
        <f>D37*E37</f>
        <v>0</v>
      </c>
      <c r="H37" s="102">
        <f>((-PV(E32,D32,G37)))*H27</f>
        <v>0</v>
      </c>
      <c r="I37" s="26">
        <f>(H37/B1)*H27</f>
        <v>0</v>
      </c>
    </row>
    <row r="38" spans="1:9" ht="15">
      <c r="A38" t="s">
        <v>138</v>
      </c>
      <c r="F38" s="137" t="s">
        <v>132</v>
      </c>
      <c r="G38" s="88"/>
      <c r="H38" s="40">
        <f>SUM(H30:H37)</f>
        <v>0</v>
      </c>
      <c r="I38" s="40">
        <f>SUM(I30:I37)</f>
        <v>0</v>
      </c>
    </row>
    <row r="39" spans="6:9" ht="15">
      <c r="F39" s="137" t="s">
        <v>116</v>
      </c>
      <c r="G39" s="88"/>
      <c r="H39" s="40">
        <f>ROUND(H38,-3)</f>
        <v>0</v>
      </c>
      <c r="I39" s="40">
        <f>ROUND(I38,-2)</f>
        <v>0</v>
      </c>
    </row>
  </sheetData>
  <printOptions/>
  <pageMargins left="0.75" right="0.75" top="1" bottom="1" header="0.4921259845" footer="0.4921259845"/>
  <pageSetup horizontalDpi="600" verticalDpi="600" orientation="landscape" r:id="rId1"/>
  <headerFooter alignWithMargins="0">
    <oddHeader>&amp;C&amp;A</oddHeader>
    <oddFooter>&amp;CPage &amp;P</oddFooter>
  </headerFooter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92"/>
  <sheetViews>
    <sheetView workbookViewId="0" topLeftCell="A1">
      <selection activeCell="I20" sqref="I20"/>
    </sheetView>
  </sheetViews>
  <sheetFormatPr defaultColWidth="11.421875" defaultRowHeight="12.75"/>
  <cols>
    <col min="4" max="4" width="14.00390625" style="0" customWidth="1"/>
    <col min="10" max="10" width="12.7109375" style="0" customWidth="1"/>
  </cols>
  <sheetData>
    <row r="1" spans="4:12" ht="12.75">
      <c r="D1" t="s">
        <v>224</v>
      </c>
      <c r="E1" s="1" t="s">
        <v>75</v>
      </c>
      <c r="F1" s="1" t="s">
        <v>76</v>
      </c>
      <c r="L1" t="s">
        <v>227</v>
      </c>
    </row>
    <row r="2" spans="1:18" ht="12.75">
      <c r="A2" s="1"/>
      <c r="B2" s="1" t="s">
        <v>225</v>
      </c>
      <c r="D2" s="125">
        <f>'De-Sulph'!B11</f>
        <v>0.8933333333333334</v>
      </c>
      <c r="E2">
        <f>LOOKUP(D2*100,B7:B245,A7:A245)</f>
        <v>2.009999999999997</v>
      </c>
      <c r="F2" s="126">
        <f>IF(((D2*100)+4.2515)/0.9961&gt;100,100,((D2*100)+4.2515)/0.9961)</f>
        <v>93.95124318174213</v>
      </c>
      <c r="I2" s="1" t="s">
        <v>226</v>
      </c>
      <c r="J2" s="1" t="s">
        <v>225</v>
      </c>
      <c r="L2">
        <f>LOOKUP(D2*100,J4:J520,I4:I520)</f>
        <v>10.14999999999998</v>
      </c>
      <c r="Q2" s="1"/>
      <c r="R2" s="1"/>
    </row>
    <row r="3" spans="1:18" ht="12.75">
      <c r="A3" s="1" t="s">
        <v>78</v>
      </c>
      <c r="B3" s="1" t="s">
        <v>23</v>
      </c>
      <c r="I3" s="1" t="s">
        <v>79</v>
      </c>
      <c r="J3" s="1" t="s">
        <v>23</v>
      </c>
      <c r="Q3" s="1"/>
      <c r="R3" s="1"/>
    </row>
    <row r="4" spans="1:17" ht="12.75">
      <c r="A4">
        <v>0.2</v>
      </c>
      <c r="B4">
        <f>ROUND(105*(1-((1/(5*A4))*(1.5-(EXP(-5*A4))))),1)</f>
        <v>-13.9</v>
      </c>
      <c r="I4" s="91"/>
      <c r="Q4" s="91"/>
    </row>
    <row r="5" spans="1:17" ht="12.75">
      <c r="A5">
        <f>A4+0.02</f>
        <v>0.22</v>
      </c>
      <c r="B5">
        <f aca="true" t="shared" si="0" ref="B5:B20">ROUND(105*(1-((1/(5*A5))*(1.5-(EXP(-5*A5))))),1)</f>
        <v>-6.4</v>
      </c>
      <c r="I5" s="91">
        <f aca="true" t="shared" si="1" ref="I5:I10">I6-0.01</f>
        <v>0.009999999999999997</v>
      </c>
      <c r="J5">
        <f aca="true" t="shared" si="2" ref="J5:J10">ROUND(F$2*(1-((1/(E$2*I5))*(1-(EXP(-E$2*I5))))),1)</f>
        <v>0.9</v>
      </c>
      <c r="Q5" s="91"/>
    </row>
    <row r="6" spans="1:17" ht="12.75">
      <c r="A6">
        <f>A5+0.02</f>
        <v>0.24</v>
      </c>
      <c r="B6">
        <f t="shared" si="0"/>
        <v>0.1</v>
      </c>
      <c r="I6" s="91">
        <f t="shared" si="1"/>
        <v>0.019999999999999997</v>
      </c>
      <c r="J6">
        <f t="shared" si="2"/>
        <v>1.9</v>
      </c>
      <c r="Q6" s="91"/>
    </row>
    <row r="7" spans="1:17" ht="12.75">
      <c r="A7" s="91">
        <v>0.3</v>
      </c>
      <c r="B7">
        <f t="shared" si="0"/>
        <v>15.6</v>
      </c>
      <c r="I7" s="91">
        <f t="shared" si="1"/>
        <v>0.03</v>
      </c>
      <c r="J7">
        <f t="shared" si="2"/>
        <v>2.8</v>
      </c>
      <c r="Q7" s="91"/>
    </row>
    <row r="8" spans="1:17" ht="12.75">
      <c r="A8" s="91">
        <f>A7+0.01</f>
        <v>0.31</v>
      </c>
      <c r="B8">
        <f t="shared" si="0"/>
        <v>17.8</v>
      </c>
      <c r="I8" s="91">
        <f t="shared" si="1"/>
        <v>0.04</v>
      </c>
      <c r="J8">
        <f t="shared" si="2"/>
        <v>3.7</v>
      </c>
      <c r="Q8" s="91"/>
    </row>
    <row r="9" spans="1:17" ht="12.75">
      <c r="A9" s="91">
        <f aca="true" t="shared" si="3" ref="A9:A72">A8+0.025</f>
        <v>0.335</v>
      </c>
      <c r="B9">
        <f t="shared" si="0"/>
        <v>22.7</v>
      </c>
      <c r="I9" s="91">
        <f t="shared" si="1"/>
        <v>0.05</v>
      </c>
      <c r="J9">
        <f t="shared" si="2"/>
        <v>4.6</v>
      </c>
      <c r="Q9" s="91"/>
    </row>
    <row r="10" spans="1:17" ht="12.75">
      <c r="A10" s="91">
        <f t="shared" si="3"/>
        <v>0.36000000000000004</v>
      </c>
      <c r="B10">
        <f t="shared" si="0"/>
        <v>27.1</v>
      </c>
      <c r="I10" s="91">
        <f t="shared" si="1"/>
        <v>0.060000000000000005</v>
      </c>
      <c r="J10">
        <f t="shared" si="2"/>
        <v>5.4</v>
      </c>
      <c r="Q10" s="91"/>
    </row>
    <row r="11" spans="1:17" ht="12.75">
      <c r="A11" s="91">
        <f t="shared" si="3"/>
        <v>0.38500000000000006</v>
      </c>
      <c r="B11">
        <f t="shared" si="0"/>
        <v>31.1</v>
      </c>
      <c r="I11" s="91">
        <v>0.07</v>
      </c>
      <c r="J11">
        <f>ROUND(F$2*(1-((1/(E$2*I11))*(1-(EXP(-E$2*I11))))),1)</f>
        <v>6.3</v>
      </c>
      <c r="Q11" s="91"/>
    </row>
    <row r="12" spans="1:17" ht="12.75">
      <c r="A12" s="91">
        <f t="shared" si="3"/>
        <v>0.4100000000000001</v>
      </c>
      <c r="B12">
        <f t="shared" si="0"/>
        <v>34.8</v>
      </c>
      <c r="I12" s="91">
        <f aca="true" t="shared" si="4" ref="I12:I22">I11+0.01</f>
        <v>0.08</v>
      </c>
      <c r="J12">
        <f aca="true" t="shared" si="5" ref="J12:J27">ROUND(F$2*(1-((1/(E$2*I12))*(1-(EXP(-E$2*I12))))),1)</f>
        <v>7.2</v>
      </c>
      <c r="Q12" s="91"/>
    </row>
    <row r="13" spans="1:17" ht="12.75">
      <c r="A13" s="91">
        <f t="shared" si="3"/>
        <v>0.4350000000000001</v>
      </c>
      <c r="B13">
        <f t="shared" si="0"/>
        <v>38.1</v>
      </c>
      <c r="I13" s="91">
        <f t="shared" si="4"/>
        <v>0.09</v>
      </c>
      <c r="J13">
        <f t="shared" si="5"/>
        <v>8</v>
      </c>
      <c r="Q13" s="91"/>
    </row>
    <row r="14" spans="1:17" ht="12.75">
      <c r="A14" s="91">
        <f t="shared" si="3"/>
        <v>0.46000000000000013</v>
      </c>
      <c r="B14">
        <f t="shared" si="0"/>
        <v>41.1</v>
      </c>
      <c r="I14" s="91">
        <f t="shared" si="4"/>
        <v>0.09999999999999999</v>
      </c>
      <c r="J14">
        <f t="shared" si="5"/>
        <v>8.8</v>
      </c>
      <c r="Q14" s="91"/>
    </row>
    <row r="15" spans="1:17" ht="12.75">
      <c r="A15" s="91">
        <f t="shared" si="3"/>
        <v>0.48500000000000015</v>
      </c>
      <c r="B15">
        <f t="shared" si="0"/>
        <v>43.9</v>
      </c>
      <c r="I15" s="91">
        <f t="shared" si="4"/>
        <v>0.10999999999999999</v>
      </c>
      <c r="J15">
        <f t="shared" si="5"/>
        <v>9.7</v>
      </c>
      <c r="Q15" s="91"/>
    </row>
    <row r="16" spans="1:17" ht="12.75">
      <c r="A16" s="91">
        <f t="shared" si="3"/>
        <v>0.5100000000000001</v>
      </c>
      <c r="B16">
        <f t="shared" si="0"/>
        <v>46.5</v>
      </c>
      <c r="I16" s="91">
        <f t="shared" si="4"/>
        <v>0.11999999999999998</v>
      </c>
      <c r="J16">
        <f t="shared" si="5"/>
        <v>10.5</v>
      </c>
      <c r="Q16" s="91"/>
    </row>
    <row r="17" spans="1:17" ht="12.75">
      <c r="A17" s="91">
        <f t="shared" si="3"/>
        <v>0.5350000000000001</v>
      </c>
      <c r="B17">
        <f t="shared" si="0"/>
        <v>48.8</v>
      </c>
      <c r="I17" s="91">
        <f t="shared" si="4"/>
        <v>0.12999999999999998</v>
      </c>
      <c r="J17">
        <f t="shared" si="5"/>
        <v>11.3</v>
      </c>
      <c r="Q17" s="91"/>
    </row>
    <row r="18" spans="1:17" ht="12.75">
      <c r="A18" s="91">
        <f t="shared" si="3"/>
        <v>0.5600000000000002</v>
      </c>
      <c r="B18">
        <f t="shared" si="0"/>
        <v>51</v>
      </c>
      <c r="I18" s="91">
        <f t="shared" si="4"/>
        <v>0.13999999999999999</v>
      </c>
      <c r="J18">
        <f t="shared" si="5"/>
        <v>12.1</v>
      </c>
      <c r="Q18" s="91"/>
    </row>
    <row r="19" spans="1:17" ht="12.75">
      <c r="A19" s="91">
        <f t="shared" si="3"/>
        <v>0.5850000000000002</v>
      </c>
      <c r="B19">
        <f t="shared" si="0"/>
        <v>53.1</v>
      </c>
      <c r="I19" s="91">
        <f t="shared" si="4"/>
        <v>0.15</v>
      </c>
      <c r="J19">
        <f t="shared" si="5"/>
        <v>12.8</v>
      </c>
      <c r="Q19" s="91"/>
    </row>
    <row r="20" spans="1:17" ht="12.75">
      <c r="A20" s="91">
        <f t="shared" si="3"/>
        <v>0.6100000000000002</v>
      </c>
      <c r="B20">
        <f t="shared" si="0"/>
        <v>55</v>
      </c>
      <c r="I20" s="91">
        <f t="shared" si="4"/>
        <v>0.16</v>
      </c>
      <c r="J20">
        <f t="shared" si="5"/>
        <v>13.6</v>
      </c>
      <c r="Q20" s="91"/>
    </row>
    <row r="21" spans="1:17" ht="12.75">
      <c r="A21" s="91">
        <f t="shared" si="3"/>
        <v>0.6350000000000002</v>
      </c>
      <c r="B21">
        <f aca="true" t="shared" si="6" ref="B21:B36">ROUND(105*(1-((1/(5*A21))*(1.5-(EXP(-5*A21))))),1)</f>
        <v>56.8</v>
      </c>
      <c r="I21" s="91">
        <f t="shared" si="4"/>
        <v>0.17</v>
      </c>
      <c r="J21">
        <f t="shared" si="5"/>
        <v>14.4</v>
      </c>
      <c r="Q21" s="91"/>
    </row>
    <row r="22" spans="1:17" ht="12.75">
      <c r="A22" s="91">
        <f t="shared" si="3"/>
        <v>0.6600000000000003</v>
      </c>
      <c r="B22">
        <f t="shared" si="6"/>
        <v>58.4</v>
      </c>
      <c r="I22" s="91">
        <f t="shared" si="4"/>
        <v>0.18000000000000002</v>
      </c>
      <c r="J22">
        <f t="shared" si="5"/>
        <v>15.1</v>
      </c>
      <c r="Q22" s="91"/>
    </row>
    <row r="23" spans="1:17" ht="12.75">
      <c r="A23" s="91">
        <f t="shared" si="3"/>
        <v>0.6850000000000003</v>
      </c>
      <c r="B23">
        <f t="shared" si="6"/>
        <v>60</v>
      </c>
      <c r="I23" s="91">
        <f aca="true" t="shared" si="7" ref="I23:I30">I22+0.01</f>
        <v>0.19000000000000003</v>
      </c>
      <c r="J23">
        <f t="shared" si="5"/>
        <v>15.9</v>
      </c>
      <c r="Q23" s="91"/>
    </row>
    <row r="24" spans="1:17" ht="12.75">
      <c r="A24" s="91">
        <f t="shared" si="3"/>
        <v>0.7100000000000003</v>
      </c>
      <c r="B24">
        <f t="shared" si="6"/>
        <v>61.5</v>
      </c>
      <c r="I24" s="91">
        <f t="shared" si="7"/>
        <v>0.20000000000000004</v>
      </c>
      <c r="J24">
        <f t="shared" si="5"/>
        <v>16.6</v>
      </c>
      <c r="Q24" s="91"/>
    </row>
    <row r="25" spans="1:17" ht="12.75">
      <c r="A25" s="91">
        <f t="shared" si="3"/>
        <v>0.7350000000000003</v>
      </c>
      <c r="B25">
        <f t="shared" si="6"/>
        <v>62.9</v>
      </c>
      <c r="I25" s="91">
        <f t="shared" si="7"/>
        <v>0.21000000000000005</v>
      </c>
      <c r="J25">
        <f t="shared" si="5"/>
        <v>17.3</v>
      </c>
      <c r="Q25" s="91"/>
    </row>
    <row r="26" spans="1:17" ht="12.75">
      <c r="A26" s="91">
        <f t="shared" si="3"/>
        <v>0.7600000000000003</v>
      </c>
      <c r="B26">
        <f t="shared" si="6"/>
        <v>64.2</v>
      </c>
      <c r="I26" s="91">
        <f t="shared" si="7"/>
        <v>0.22000000000000006</v>
      </c>
      <c r="J26">
        <f t="shared" si="5"/>
        <v>18</v>
      </c>
      <c r="Q26" s="91"/>
    </row>
    <row r="27" spans="1:17" ht="12.75">
      <c r="A27" s="91">
        <f t="shared" si="3"/>
        <v>0.7850000000000004</v>
      </c>
      <c r="B27">
        <f t="shared" si="6"/>
        <v>65.4</v>
      </c>
      <c r="I27" s="91">
        <f t="shared" si="7"/>
        <v>0.23000000000000007</v>
      </c>
      <c r="J27">
        <f t="shared" si="5"/>
        <v>18.7</v>
      </c>
      <c r="Q27" s="91"/>
    </row>
    <row r="28" spans="1:17" ht="12.75">
      <c r="A28" s="91">
        <f t="shared" si="3"/>
        <v>0.8100000000000004</v>
      </c>
      <c r="B28">
        <f t="shared" si="6"/>
        <v>66.6</v>
      </c>
      <c r="I28" s="91">
        <f t="shared" si="7"/>
        <v>0.24000000000000007</v>
      </c>
      <c r="J28">
        <f aca="true" t="shared" si="8" ref="J28:J43">ROUND(F$2*(1-((1/(E$2*I28))*(1-(EXP(-E$2*I28))))),1)</f>
        <v>19.4</v>
      </c>
      <c r="Q28" s="91"/>
    </row>
    <row r="29" spans="1:17" ht="12.75">
      <c r="A29" s="91">
        <f t="shared" si="3"/>
        <v>0.8350000000000004</v>
      </c>
      <c r="B29">
        <f t="shared" si="6"/>
        <v>67.7</v>
      </c>
      <c r="I29" s="91">
        <f t="shared" si="7"/>
        <v>0.25000000000000006</v>
      </c>
      <c r="J29">
        <f t="shared" si="8"/>
        <v>20.1</v>
      </c>
      <c r="Q29" s="91"/>
    </row>
    <row r="30" spans="1:17" ht="12.75">
      <c r="A30" s="91">
        <f t="shared" si="3"/>
        <v>0.8600000000000004</v>
      </c>
      <c r="B30">
        <f t="shared" si="6"/>
        <v>68.7</v>
      </c>
      <c r="I30" s="91">
        <f t="shared" si="7"/>
        <v>0.26000000000000006</v>
      </c>
      <c r="J30">
        <f t="shared" si="8"/>
        <v>20.8</v>
      </c>
      <c r="Q30" s="91"/>
    </row>
    <row r="31" spans="1:17" ht="12.75">
      <c r="A31" s="91">
        <f t="shared" si="3"/>
        <v>0.8850000000000005</v>
      </c>
      <c r="B31">
        <f t="shared" si="6"/>
        <v>69.7</v>
      </c>
      <c r="I31" s="91">
        <f aca="true" t="shared" si="9" ref="I31:I54">I30+0.01</f>
        <v>0.2700000000000001</v>
      </c>
      <c r="J31">
        <f t="shared" si="8"/>
        <v>21.4</v>
      </c>
      <c r="Q31" s="91"/>
    </row>
    <row r="32" spans="1:17" ht="12.75">
      <c r="A32" s="91">
        <f t="shared" si="3"/>
        <v>0.9100000000000005</v>
      </c>
      <c r="B32">
        <f t="shared" si="6"/>
        <v>70.6</v>
      </c>
      <c r="I32" s="91">
        <f t="shared" si="9"/>
        <v>0.2800000000000001</v>
      </c>
      <c r="J32">
        <f t="shared" si="8"/>
        <v>22.1</v>
      </c>
      <c r="Q32" s="91"/>
    </row>
    <row r="33" spans="1:17" ht="12.75">
      <c r="A33" s="91">
        <f t="shared" si="3"/>
        <v>0.9350000000000005</v>
      </c>
      <c r="B33">
        <f t="shared" si="6"/>
        <v>71.5</v>
      </c>
      <c r="I33" s="91">
        <f t="shared" si="9"/>
        <v>0.2900000000000001</v>
      </c>
      <c r="J33">
        <f t="shared" si="8"/>
        <v>22.8</v>
      </c>
      <c r="Q33" s="91"/>
    </row>
    <row r="34" spans="1:17" ht="12.75">
      <c r="A34" s="91">
        <f t="shared" si="3"/>
        <v>0.9600000000000005</v>
      </c>
      <c r="B34">
        <f t="shared" si="6"/>
        <v>72.4</v>
      </c>
      <c r="I34" s="91">
        <f t="shared" si="9"/>
        <v>0.3000000000000001</v>
      </c>
      <c r="J34">
        <f t="shared" si="8"/>
        <v>23.4</v>
      </c>
      <c r="Q34" s="91"/>
    </row>
    <row r="35" spans="1:17" ht="12.75">
      <c r="A35" s="91">
        <f t="shared" si="3"/>
        <v>0.9850000000000005</v>
      </c>
      <c r="B35">
        <f t="shared" si="6"/>
        <v>73.2</v>
      </c>
      <c r="I35" s="91">
        <f t="shared" si="9"/>
        <v>0.3100000000000001</v>
      </c>
      <c r="J35">
        <f t="shared" si="8"/>
        <v>24</v>
      </c>
      <c r="Q35" s="91"/>
    </row>
    <row r="36" spans="1:17" ht="12.75">
      <c r="A36" s="91">
        <f t="shared" si="3"/>
        <v>1.0100000000000005</v>
      </c>
      <c r="B36">
        <f t="shared" si="6"/>
        <v>73.9</v>
      </c>
      <c r="I36" s="91">
        <f t="shared" si="9"/>
        <v>0.3200000000000001</v>
      </c>
      <c r="J36">
        <f t="shared" si="8"/>
        <v>24.7</v>
      </c>
      <c r="Q36" s="91"/>
    </row>
    <row r="37" spans="1:17" ht="12.75">
      <c r="A37" s="91">
        <f t="shared" si="3"/>
        <v>1.0350000000000004</v>
      </c>
      <c r="B37">
        <f aca="true" t="shared" si="10" ref="B37:B52">ROUND(105*(1-((1/(5*A37))*(1.5-(EXP(-5*A37))))),1)</f>
        <v>74.7</v>
      </c>
      <c r="I37" s="91">
        <f t="shared" si="9"/>
        <v>0.3300000000000001</v>
      </c>
      <c r="J37">
        <f t="shared" si="8"/>
        <v>25.3</v>
      </c>
      <c r="Q37" s="91"/>
    </row>
    <row r="38" spans="1:17" ht="12.75">
      <c r="A38" s="91">
        <f t="shared" si="3"/>
        <v>1.0600000000000003</v>
      </c>
      <c r="B38">
        <f t="shared" si="10"/>
        <v>75.4</v>
      </c>
      <c r="I38" s="91">
        <f t="shared" si="9"/>
        <v>0.34000000000000014</v>
      </c>
      <c r="J38">
        <f t="shared" si="8"/>
        <v>25.9</v>
      </c>
      <c r="Q38" s="91"/>
    </row>
    <row r="39" spans="1:17" ht="12.75">
      <c r="A39" s="91">
        <f t="shared" si="3"/>
        <v>1.0850000000000002</v>
      </c>
      <c r="B39">
        <f t="shared" si="10"/>
        <v>76.1</v>
      </c>
      <c r="I39" s="91">
        <f t="shared" si="9"/>
        <v>0.35000000000000014</v>
      </c>
      <c r="J39">
        <f t="shared" si="8"/>
        <v>26.5</v>
      </c>
      <c r="Q39" s="91"/>
    </row>
    <row r="40" spans="1:17" ht="12.75">
      <c r="A40" s="91">
        <f t="shared" si="3"/>
        <v>1.11</v>
      </c>
      <c r="B40">
        <f t="shared" si="10"/>
        <v>76.7</v>
      </c>
      <c r="I40" s="91">
        <f t="shared" si="9"/>
        <v>0.36000000000000015</v>
      </c>
      <c r="J40">
        <f t="shared" si="8"/>
        <v>27.1</v>
      </c>
      <c r="Q40" s="91"/>
    </row>
    <row r="41" spans="1:17" ht="12.75">
      <c r="A41" s="91">
        <f t="shared" si="3"/>
        <v>1.135</v>
      </c>
      <c r="B41">
        <f t="shared" si="10"/>
        <v>77.3</v>
      </c>
      <c r="I41" s="91">
        <f t="shared" si="9"/>
        <v>0.37000000000000016</v>
      </c>
      <c r="J41">
        <f t="shared" si="8"/>
        <v>27.7</v>
      </c>
      <c r="Q41" s="91"/>
    </row>
    <row r="42" spans="1:17" ht="12.75">
      <c r="A42" s="91">
        <f t="shared" si="3"/>
        <v>1.16</v>
      </c>
      <c r="B42">
        <f t="shared" si="10"/>
        <v>77.9</v>
      </c>
      <c r="I42" s="91">
        <f t="shared" si="9"/>
        <v>0.38000000000000017</v>
      </c>
      <c r="J42">
        <f t="shared" si="8"/>
        <v>28.3</v>
      </c>
      <c r="Q42" s="91"/>
    </row>
    <row r="43" spans="1:17" ht="12.75">
      <c r="A43" s="91">
        <f t="shared" si="3"/>
        <v>1.1849999999999998</v>
      </c>
      <c r="B43">
        <f t="shared" si="10"/>
        <v>78.5</v>
      </c>
      <c r="I43" s="91">
        <f t="shared" si="9"/>
        <v>0.3900000000000002</v>
      </c>
      <c r="J43">
        <f t="shared" si="8"/>
        <v>28.8</v>
      </c>
      <c r="Q43" s="91"/>
    </row>
    <row r="44" spans="1:17" ht="12.75">
      <c r="A44" s="91">
        <f t="shared" si="3"/>
        <v>1.2099999999999997</v>
      </c>
      <c r="B44">
        <f t="shared" si="10"/>
        <v>79</v>
      </c>
      <c r="I44" s="91">
        <f t="shared" si="9"/>
        <v>0.4000000000000002</v>
      </c>
      <c r="J44">
        <f aca="true" t="shared" si="11" ref="J44:J59">ROUND(F$2*(1-((1/(E$2*I44))*(1-(EXP(-E$2*I44))))),1)</f>
        <v>29.4</v>
      </c>
      <c r="Q44" s="91"/>
    </row>
    <row r="45" spans="1:17" ht="12.75">
      <c r="A45" s="91">
        <f t="shared" si="3"/>
        <v>1.2349999999999997</v>
      </c>
      <c r="B45">
        <f t="shared" si="10"/>
        <v>79.5</v>
      </c>
      <c r="I45" s="91">
        <f t="shared" si="9"/>
        <v>0.4100000000000002</v>
      </c>
      <c r="J45">
        <f t="shared" si="11"/>
        <v>30</v>
      </c>
      <c r="Q45" s="91"/>
    </row>
    <row r="46" spans="1:17" ht="12.75">
      <c r="A46" s="91">
        <f t="shared" si="3"/>
        <v>1.2599999999999996</v>
      </c>
      <c r="B46">
        <f t="shared" si="10"/>
        <v>80</v>
      </c>
      <c r="I46" s="91">
        <f t="shared" si="9"/>
        <v>0.4200000000000002</v>
      </c>
      <c r="J46">
        <f t="shared" si="11"/>
        <v>30.5</v>
      </c>
      <c r="Q46" s="91"/>
    </row>
    <row r="47" spans="1:17" ht="12.75">
      <c r="A47" s="91">
        <f t="shared" si="3"/>
        <v>1.2849999999999995</v>
      </c>
      <c r="B47">
        <f t="shared" si="10"/>
        <v>80.5</v>
      </c>
      <c r="I47" s="91">
        <f t="shared" si="9"/>
        <v>0.4300000000000002</v>
      </c>
      <c r="J47">
        <f t="shared" si="11"/>
        <v>31.1</v>
      </c>
      <c r="Q47" s="91"/>
    </row>
    <row r="48" spans="1:17" ht="12.75">
      <c r="A48" s="91">
        <f t="shared" si="3"/>
        <v>1.3099999999999994</v>
      </c>
      <c r="B48">
        <f t="shared" si="10"/>
        <v>81</v>
      </c>
      <c r="I48" s="91">
        <f t="shared" si="9"/>
        <v>0.4400000000000002</v>
      </c>
      <c r="J48">
        <f t="shared" si="11"/>
        <v>31.6</v>
      </c>
      <c r="Q48" s="91"/>
    </row>
    <row r="49" spans="1:17" ht="12.75">
      <c r="A49" s="91">
        <f t="shared" si="3"/>
        <v>1.3349999999999993</v>
      </c>
      <c r="B49">
        <f t="shared" si="10"/>
        <v>81.4</v>
      </c>
      <c r="I49" s="91">
        <f t="shared" si="9"/>
        <v>0.45000000000000023</v>
      </c>
      <c r="J49">
        <f t="shared" si="11"/>
        <v>32.1</v>
      </c>
      <c r="Q49" s="91"/>
    </row>
    <row r="50" spans="1:17" ht="12.75">
      <c r="A50" s="91">
        <f t="shared" si="3"/>
        <v>1.3599999999999992</v>
      </c>
      <c r="B50">
        <f t="shared" si="10"/>
        <v>81.9</v>
      </c>
      <c r="I50" s="91">
        <f t="shared" si="9"/>
        <v>0.46000000000000024</v>
      </c>
      <c r="J50">
        <f t="shared" si="11"/>
        <v>32.6</v>
      </c>
      <c r="Q50" s="91"/>
    </row>
    <row r="51" spans="1:17" ht="12.75">
      <c r="A51" s="91">
        <f t="shared" si="3"/>
        <v>1.3849999999999991</v>
      </c>
      <c r="B51">
        <f t="shared" si="10"/>
        <v>82.3</v>
      </c>
      <c r="I51" s="91">
        <f t="shared" si="9"/>
        <v>0.47000000000000025</v>
      </c>
      <c r="J51">
        <f t="shared" si="11"/>
        <v>33.2</v>
      </c>
      <c r="Q51" s="91"/>
    </row>
    <row r="52" spans="1:17" ht="12.75">
      <c r="A52" s="91">
        <f t="shared" si="3"/>
        <v>1.409999999999999</v>
      </c>
      <c r="B52">
        <f t="shared" si="10"/>
        <v>82.7</v>
      </c>
      <c r="I52" s="91">
        <f t="shared" si="9"/>
        <v>0.48000000000000026</v>
      </c>
      <c r="J52">
        <f t="shared" si="11"/>
        <v>33.7</v>
      </c>
      <c r="Q52" s="91"/>
    </row>
    <row r="53" spans="1:17" ht="12.75">
      <c r="A53" s="91">
        <f t="shared" si="3"/>
        <v>1.434999999999999</v>
      </c>
      <c r="B53">
        <f aca="true" t="shared" si="12" ref="B53:B68">ROUND(105*(1-((1/(5*A53))*(1.5-(EXP(-5*A53))))),1)</f>
        <v>83.1</v>
      </c>
      <c r="I53" s="91">
        <f t="shared" si="9"/>
        <v>0.49000000000000027</v>
      </c>
      <c r="J53">
        <f t="shared" si="11"/>
        <v>34.2</v>
      </c>
      <c r="Q53" s="91"/>
    </row>
    <row r="54" spans="1:17" ht="12.75">
      <c r="A54" s="91">
        <f t="shared" si="3"/>
        <v>1.4599999999999989</v>
      </c>
      <c r="B54">
        <f t="shared" si="12"/>
        <v>83.4</v>
      </c>
      <c r="I54" s="91">
        <f t="shared" si="9"/>
        <v>0.5000000000000002</v>
      </c>
      <c r="J54">
        <f t="shared" si="11"/>
        <v>34.7</v>
      </c>
      <c r="Q54" s="91"/>
    </row>
    <row r="55" spans="1:17" ht="12.75">
      <c r="A55" s="91">
        <f t="shared" si="3"/>
        <v>1.4849999999999988</v>
      </c>
      <c r="B55">
        <f t="shared" si="12"/>
        <v>83.8</v>
      </c>
      <c r="I55" s="91">
        <f aca="true" t="shared" si="13" ref="I55:I66">I54+0.01</f>
        <v>0.5100000000000002</v>
      </c>
      <c r="J55">
        <f t="shared" si="11"/>
        <v>35.2</v>
      </c>
      <c r="Q55" s="91"/>
    </row>
    <row r="56" spans="1:17" ht="12.75">
      <c r="A56" s="91">
        <f t="shared" si="3"/>
        <v>1.5099999999999987</v>
      </c>
      <c r="B56">
        <f t="shared" si="12"/>
        <v>84.1</v>
      </c>
      <c r="I56" s="91">
        <f t="shared" si="13"/>
        <v>0.5200000000000002</v>
      </c>
      <c r="J56">
        <f t="shared" si="11"/>
        <v>35.7</v>
      </c>
      <c r="Q56" s="91"/>
    </row>
    <row r="57" spans="1:17" ht="12.75">
      <c r="A57" s="91">
        <f t="shared" si="3"/>
        <v>1.5349999999999986</v>
      </c>
      <c r="B57">
        <f t="shared" si="12"/>
        <v>84.5</v>
      </c>
      <c r="I57" s="91">
        <f t="shared" si="13"/>
        <v>0.5300000000000002</v>
      </c>
      <c r="J57">
        <f t="shared" si="11"/>
        <v>36.2</v>
      </c>
      <c r="Q57" s="91"/>
    </row>
    <row r="58" spans="1:17" ht="12.75">
      <c r="A58" s="91">
        <f t="shared" si="3"/>
        <v>1.5599999999999985</v>
      </c>
      <c r="B58">
        <f t="shared" si="12"/>
        <v>84.8</v>
      </c>
      <c r="I58" s="91">
        <f t="shared" si="13"/>
        <v>0.5400000000000003</v>
      </c>
      <c r="J58">
        <f t="shared" si="11"/>
        <v>36.6</v>
      </c>
      <c r="Q58" s="91"/>
    </row>
    <row r="59" spans="1:17" ht="12.75">
      <c r="A59" s="91">
        <f t="shared" si="3"/>
        <v>1.5849999999999984</v>
      </c>
      <c r="B59">
        <f t="shared" si="12"/>
        <v>85.1</v>
      </c>
      <c r="I59" s="91">
        <f t="shared" si="13"/>
        <v>0.5500000000000003</v>
      </c>
      <c r="J59">
        <f t="shared" si="11"/>
        <v>37.1</v>
      </c>
      <c r="Q59" s="91"/>
    </row>
    <row r="60" spans="1:17" ht="12.75">
      <c r="A60" s="91">
        <f t="shared" si="3"/>
        <v>1.6099999999999983</v>
      </c>
      <c r="B60">
        <f t="shared" si="12"/>
        <v>85.4</v>
      </c>
      <c r="I60" s="91">
        <f t="shared" si="13"/>
        <v>0.5600000000000003</v>
      </c>
      <c r="J60">
        <f aca="true" t="shared" si="14" ref="J60:J75">ROUND(F$2*(1-((1/(E$2*I60))*(1-(EXP(-E$2*I60))))),1)</f>
        <v>37.6</v>
      </c>
      <c r="Q60" s="91"/>
    </row>
    <row r="61" spans="1:17" ht="12.75">
      <c r="A61" s="91">
        <f t="shared" si="3"/>
        <v>1.6349999999999982</v>
      </c>
      <c r="B61">
        <f t="shared" si="12"/>
        <v>85.7</v>
      </c>
      <c r="I61" s="91">
        <f t="shared" si="13"/>
        <v>0.5700000000000003</v>
      </c>
      <c r="J61">
        <f t="shared" si="14"/>
        <v>38</v>
      </c>
      <c r="Q61" s="91"/>
    </row>
    <row r="62" spans="1:17" ht="12.75">
      <c r="A62" s="91">
        <f t="shared" si="3"/>
        <v>1.6599999999999981</v>
      </c>
      <c r="B62">
        <f t="shared" si="12"/>
        <v>86</v>
      </c>
      <c r="I62" s="91">
        <f t="shared" si="13"/>
        <v>0.5800000000000003</v>
      </c>
      <c r="J62">
        <f t="shared" si="14"/>
        <v>38.5</v>
      </c>
      <c r="Q62" s="91"/>
    </row>
    <row r="63" spans="1:17" ht="12.75">
      <c r="A63" s="91">
        <f t="shared" si="3"/>
        <v>1.684999999999998</v>
      </c>
      <c r="B63">
        <f t="shared" si="12"/>
        <v>86.3</v>
      </c>
      <c r="I63" s="91">
        <f t="shared" si="13"/>
        <v>0.5900000000000003</v>
      </c>
      <c r="J63">
        <f t="shared" si="14"/>
        <v>38.9</v>
      </c>
      <c r="Q63" s="91"/>
    </row>
    <row r="64" spans="1:17" ht="12.75">
      <c r="A64" s="91">
        <f t="shared" si="3"/>
        <v>1.709999999999998</v>
      </c>
      <c r="B64">
        <f t="shared" si="12"/>
        <v>86.6</v>
      </c>
      <c r="I64" s="91">
        <f t="shared" si="13"/>
        <v>0.6000000000000003</v>
      </c>
      <c r="J64">
        <f t="shared" si="14"/>
        <v>39.4</v>
      </c>
      <c r="Q64" s="91"/>
    </row>
    <row r="65" spans="1:17" ht="12.75">
      <c r="A65" s="91">
        <f t="shared" si="3"/>
        <v>1.7349999999999979</v>
      </c>
      <c r="B65">
        <f t="shared" si="12"/>
        <v>86.8</v>
      </c>
      <c r="I65" s="91">
        <f t="shared" si="13"/>
        <v>0.6100000000000003</v>
      </c>
      <c r="J65">
        <f t="shared" si="14"/>
        <v>39.8</v>
      </c>
      <c r="Q65" s="91"/>
    </row>
    <row r="66" spans="1:17" ht="12.75">
      <c r="A66" s="91">
        <f t="shared" si="3"/>
        <v>1.7599999999999978</v>
      </c>
      <c r="B66">
        <f t="shared" si="12"/>
        <v>87.1</v>
      </c>
      <c r="I66" s="91">
        <f t="shared" si="13"/>
        <v>0.6200000000000003</v>
      </c>
      <c r="J66">
        <f t="shared" si="14"/>
        <v>40.2</v>
      </c>
      <c r="Q66" s="91"/>
    </row>
    <row r="67" spans="1:17" ht="12.75">
      <c r="A67" s="91">
        <f t="shared" si="3"/>
        <v>1.7849999999999977</v>
      </c>
      <c r="B67">
        <f t="shared" si="12"/>
        <v>87.4</v>
      </c>
      <c r="I67" s="91">
        <f>I66+0.01</f>
        <v>0.6300000000000003</v>
      </c>
      <c r="J67">
        <f t="shared" si="14"/>
        <v>40.7</v>
      </c>
      <c r="Q67" s="91"/>
    </row>
    <row r="68" spans="1:17" ht="12.75">
      <c r="A68" s="91">
        <f t="shared" si="3"/>
        <v>1.8099999999999976</v>
      </c>
      <c r="B68">
        <f t="shared" si="12"/>
        <v>87.6</v>
      </c>
      <c r="I68" s="91">
        <f aca="true" t="shared" si="15" ref="I68:I79">I67+0.01</f>
        <v>0.6400000000000003</v>
      </c>
      <c r="J68">
        <f t="shared" si="14"/>
        <v>41.1</v>
      </c>
      <c r="Q68" s="91"/>
    </row>
    <row r="69" spans="1:17" ht="12.75">
      <c r="A69" s="91">
        <f t="shared" si="3"/>
        <v>1.8349999999999975</v>
      </c>
      <c r="B69">
        <f aca="true" t="shared" si="16" ref="B69:B84">ROUND(105*(1-((1/(5*A69))*(1.5-(EXP(-5*A69))))),1)</f>
        <v>87.8</v>
      </c>
      <c r="I69" s="91">
        <f t="shared" si="15"/>
        <v>0.6500000000000004</v>
      </c>
      <c r="J69">
        <f t="shared" si="14"/>
        <v>41.5</v>
      </c>
      <c r="Q69" s="91"/>
    </row>
    <row r="70" spans="1:17" ht="12.75">
      <c r="A70" s="91">
        <f t="shared" si="3"/>
        <v>1.8599999999999974</v>
      </c>
      <c r="B70">
        <f t="shared" si="16"/>
        <v>88.1</v>
      </c>
      <c r="I70" s="91">
        <f t="shared" si="15"/>
        <v>0.6600000000000004</v>
      </c>
      <c r="J70">
        <f t="shared" si="14"/>
        <v>41.9</v>
      </c>
      <c r="Q70" s="91"/>
    </row>
    <row r="71" spans="1:17" ht="12.75">
      <c r="A71" s="91">
        <f t="shared" si="3"/>
        <v>1.8849999999999973</v>
      </c>
      <c r="B71">
        <f t="shared" si="16"/>
        <v>88.3</v>
      </c>
      <c r="I71" s="91">
        <f t="shared" si="15"/>
        <v>0.6700000000000004</v>
      </c>
      <c r="J71">
        <f t="shared" si="14"/>
        <v>42.3</v>
      </c>
      <c r="Q71" s="91"/>
    </row>
    <row r="72" spans="1:17" ht="12.75">
      <c r="A72" s="91">
        <f t="shared" si="3"/>
        <v>1.9099999999999973</v>
      </c>
      <c r="B72">
        <f t="shared" si="16"/>
        <v>88.5</v>
      </c>
      <c r="I72" s="91">
        <f t="shared" si="15"/>
        <v>0.6800000000000004</v>
      </c>
      <c r="J72">
        <f t="shared" si="14"/>
        <v>42.7</v>
      </c>
      <c r="Q72" s="91"/>
    </row>
    <row r="73" spans="1:17" ht="12.75">
      <c r="A73" s="91">
        <f aca="true" t="shared" si="17" ref="A73:A136">A72+0.025</f>
        <v>1.9349999999999972</v>
      </c>
      <c r="B73">
        <f t="shared" si="16"/>
        <v>88.7</v>
      </c>
      <c r="I73" s="91">
        <f t="shared" si="15"/>
        <v>0.6900000000000004</v>
      </c>
      <c r="J73">
        <f t="shared" si="14"/>
        <v>43.1</v>
      </c>
      <c r="Q73" s="91"/>
    </row>
    <row r="74" spans="1:17" ht="12.75">
      <c r="A74" s="91">
        <f t="shared" si="17"/>
        <v>1.959999999999997</v>
      </c>
      <c r="B74">
        <f t="shared" si="16"/>
        <v>88.9</v>
      </c>
      <c r="I74" s="91">
        <f t="shared" si="15"/>
        <v>0.7000000000000004</v>
      </c>
      <c r="J74">
        <f t="shared" si="14"/>
        <v>43.5</v>
      </c>
      <c r="Q74" s="91"/>
    </row>
    <row r="75" spans="1:17" ht="12.75">
      <c r="A75" s="91">
        <f t="shared" si="17"/>
        <v>1.984999999999997</v>
      </c>
      <c r="B75">
        <f t="shared" si="16"/>
        <v>89.1</v>
      </c>
      <c r="I75" s="91">
        <f t="shared" si="15"/>
        <v>0.7100000000000004</v>
      </c>
      <c r="J75">
        <f t="shared" si="14"/>
        <v>43.9</v>
      </c>
      <c r="Q75" s="91"/>
    </row>
    <row r="76" spans="1:17" ht="12.75">
      <c r="A76" s="91">
        <f t="shared" si="17"/>
        <v>2.009999999999997</v>
      </c>
      <c r="B76">
        <f t="shared" si="16"/>
        <v>89.3</v>
      </c>
      <c r="I76" s="91">
        <f t="shared" si="15"/>
        <v>0.7200000000000004</v>
      </c>
      <c r="J76">
        <f aca="true" t="shared" si="18" ref="J76:J91">ROUND(F$2*(1-((1/(E$2*I76))*(1-(EXP(-E$2*I76))))),1)</f>
        <v>44.3</v>
      </c>
      <c r="Q76" s="91"/>
    </row>
    <row r="77" spans="1:17" ht="12.75">
      <c r="A77" s="91">
        <f t="shared" si="17"/>
        <v>2.034999999999997</v>
      </c>
      <c r="B77">
        <f t="shared" si="16"/>
        <v>89.5</v>
      </c>
      <c r="I77" s="91">
        <f t="shared" si="15"/>
        <v>0.7300000000000004</v>
      </c>
      <c r="J77">
        <f t="shared" si="18"/>
        <v>44.7</v>
      </c>
      <c r="Q77" s="91"/>
    </row>
    <row r="78" spans="1:17" ht="12.75">
      <c r="A78" s="91">
        <f t="shared" si="17"/>
        <v>2.059999999999997</v>
      </c>
      <c r="B78">
        <f t="shared" si="16"/>
        <v>89.7</v>
      </c>
      <c r="I78" s="91">
        <f t="shared" si="15"/>
        <v>0.7400000000000004</v>
      </c>
      <c r="J78">
        <f t="shared" si="18"/>
        <v>45.1</v>
      </c>
      <c r="Q78" s="91"/>
    </row>
    <row r="79" spans="1:17" ht="12.75">
      <c r="A79" s="91">
        <f t="shared" si="17"/>
        <v>2.084999999999997</v>
      </c>
      <c r="B79">
        <f t="shared" si="16"/>
        <v>89.9</v>
      </c>
      <c r="I79" s="91">
        <f t="shared" si="15"/>
        <v>0.7500000000000004</v>
      </c>
      <c r="J79">
        <f t="shared" si="18"/>
        <v>45.4</v>
      </c>
      <c r="Q79" s="91"/>
    </row>
    <row r="80" spans="1:17" ht="12.75">
      <c r="A80" s="91">
        <f t="shared" si="17"/>
        <v>2.1099999999999968</v>
      </c>
      <c r="B80">
        <f t="shared" si="16"/>
        <v>90.1</v>
      </c>
      <c r="I80" s="91">
        <f>I79+0.01</f>
        <v>0.7600000000000005</v>
      </c>
      <c r="J80">
        <f t="shared" si="18"/>
        <v>45.8</v>
      </c>
      <c r="Q80" s="91"/>
    </row>
    <row r="81" spans="1:17" ht="12.75">
      <c r="A81" s="91">
        <f t="shared" si="17"/>
        <v>2.1349999999999967</v>
      </c>
      <c r="B81">
        <f t="shared" si="16"/>
        <v>90.2</v>
      </c>
      <c r="I81" s="91">
        <f aca="true" t="shared" si="19" ref="I81:I89">I80+0.01</f>
        <v>0.7700000000000005</v>
      </c>
      <c r="J81">
        <f t="shared" si="18"/>
        <v>46.2</v>
      </c>
      <c r="Q81" s="91"/>
    </row>
    <row r="82" spans="1:17" ht="12.75">
      <c r="A82" s="91">
        <f t="shared" si="17"/>
        <v>2.1599999999999966</v>
      </c>
      <c r="B82">
        <f t="shared" si="16"/>
        <v>90.4</v>
      </c>
      <c r="I82" s="91">
        <f t="shared" si="19"/>
        <v>0.7800000000000005</v>
      </c>
      <c r="J82">
        <f t="shared" si="18"/>
        <v>46.5</v>
      </c>
      <c r="Q82" s="91"/>
    </row>
    <row r="83" spans="1:17" ht="12.75">
      <c r="A83" s="91">
        <f t="shared" si="17"/>
        <v>2.1849999999999965</v>
      </c>
      <c r="B83">
        <f t="shared" si="16"/>
        <v>90.6</v>
      </c>
      <c r="I83" s="91">
        <f t="shared" si="19"/>
        <v>0.7900000000000005</v>
      </c>
      <c r="J83">
        <f t="shared" si="18"/>
        <v>46.9</v>
      </c>
      <c r="Q83" s="91"/>
    </row>
    <row r="84" spans="1:17" ht="12.75">
      <c r="A84" s="91">
        <f t="shared" si="17"/>
        <v>2.2099999999999964</v>
      </c>
      <c r="B84">
        <f t="shared" si="16"/>
        <v>90.7</v>
      </c>
      <c r="I84" s="91">
        <f t="shared" si="19"/>
        <v>0.8000000000000005</v>
      </c>
      <c r="J84">
        <f t="shared" si="18"/>
        <v>47.2</v>
      </c>
      <c r="Q84" s="91"/>
    </row>
    <row r="85" spans="1:17" ht="12.75">
      <c r="A85" s="91">
        <f t="shared" si="17"/>
        <v>2.2349999999999963</v>
      </c>
      <c r="B85">
        <f aca="true" t="shared" si="20" ref="B85:B100">ROUND(105*(1-((1/(5*A85))*(1.5-(EXP(-5*A85))))),1)</f>
        <v>90.9</v>
      </c>
      <c r="I85" s="91">
        <f t="shared" si="19"/>
        <v>0.8100000000000005</v>
      </c>
      <c r="J85">
        <f t="shared" si="18"/>
        <v>47.6</v>
      </c>
      <c r="Q85" s="91"/>
    </row>
    <row r="86" spans="1:17" ht="12.75">
      <c r="A86" s="91">
        <f t="shared" si="17"/>
        <v>2.2599999999999962</v>
      </c>
      <c r="B86">
        <f t="shared" si="20"/>
        <v>91.1</v>
      </c>
      <c r="I86" s="91">
        <f t="shared" si="19"/>
        <v>0.8200000000000005</v>
      </c>
      <c r="J86">
        <f t="shared" si="18"/>
        <v>47.9</v>
      </c>
      <c r="Q86" s="91"/>
    </row>
    <row r="87" spans="1:17" ht="12.75">
      <c r="A87" s="91">
        <f t="shared" si="17"/>
        <v>2.284999999999996</v>
      </c>
      <c r="B87">
        <f t="shared" si="20"/>
        <v>91.2</v>
      </c>
      <c r="I87" s="91">
        <f t="shared" si="19"/>
        <v>0.8300000000000005</v>
      </c>
      <c r="J87">
        <f t="shared" si="18"/>
        <v>48.3</v>
      </c>
      <c r="Q87" s="91"/>
    </row>
    <row r="88" spans="1:17" ht="12.75">
      <c r="A88" s="91">
        <f t="shared" si="17"/>
        <v>2.309999999999996</v>
      </c>
      <c r="B88">
        <f t="shared" si="20"/>
        <v>91.4</v>
      </c>
      <c r="I88" s="91">
        <f t="shared" si="19"/>
        <v>0.8400000000000005</v>
      </c>
      <c r="J88">
        <f t="shared" si="18"/>
        <v>48.6</v>
      </c>
      <c r="Q88" s="91"/>
    </row>
    <row r="89" spans="1:17" ht="12.75">
      <c r="A89" s="91">
        <f t="shared" si="17"/>
        <v>2.334999999999996</v>
      </c>
      <c r="B89">
        <f t="shared" si="20"/>
        <v>91.5</v>
      </c>
      <c r="I89" s="91">
        <f t="shared" si="19"/>
        <v>0.8500000000000005</v>
      </c>
      <c r="J89">
        <f t="shared" si="18"/>
        <v>48.9</v>
      </c>
      <c r="Q89" s="91"/>
    </row>
    <row r="90" spans="1:17" ht="12.75">
      <c r="A90" s="91">
        <f t="shared" si="17"/>
        <v>2.359999999999996</v>
      </c>
      <c r="B90">
        <f t="shared" si="20"/>
        <v>91.7</v>
      </c>
      <c r="I90" s="91">
        <f aca="true" t="shared" si="21" ref="I90:I102">I89+0.1</f>
        <v>0.9500000000000005</v>
      </c>
      <c r="J90">
        <f t="shared" si="18"/>
        <v>52</v>
      </c>
      <c r="Q90" s="91"/>
    </row>
    <row r="91" spans="1:17" ht="12.75">
      <c r="A91" s="91">
        <f t="shared" si="17"/>
        <v>2.384999999999996</v>
      </c>
      <c r="B91">
        <f t="shared" si="20"/>
        <v>91.8</v>
      </c>
      <c r="I91" s="91">
        <f t="shared" si="21"/>
        <v>1.0500000000000005</v>
      </c>
      <c r="J91">
        <f t="shared" si="18"/>
        <v>54.8</v>
      </c>
      <c r="Q91" s="91"/>
    </row>
    <row r="92" spans="1:17" ht="12.75">
      <c r="A92" s="91">
        <f t="shared" si="17"/>
        <v>2.4099999999999957</v>
      </c>
      <c r="B92">
        <f t="shared" si="20"/>
        <v>91.9</v>
      </c>
      <c r="I92" s="91">
        <f t="shared" si="21"/>
        <v>1.1500000000000006</v>
      </c>
      <c r="J92">
        <f aca="true" t="shared" si="22" ref="J92:J107">ROUND(F$2*(1-((1/(E$2*I92))*(1-(EXP(-E$2*I92))))),1)</f>
        <v>57.3</v>
      </c>
      <c r="Q92" s="91"/>
    </row>
    <row r="93" spans="1:17" ht="12.75">
      <c r="A93" s="91">
        <f t="shared" si="17"/>
        <v>2.4349999999999956</v>
      </c>
      <c r="B93">
        <f t="shared" si="20"/>
        <v>92.1</v>
      </c>
      <c r="I93" s="91">
        <f t="shared" si="21"/>
        <v>1.2500000000000007</v>
      </c>
      <c r="J93">
        <f t="shared" si="22"/>
        <v>59.6</v>
      </c>
      <c r="Q93" s="91"/>
    </row>
    <row r="94" spans="1:17" ht="12.75">
      <c r="A94" s="91">
        <f t="shared" si="17"/>
        <v>2.4599999999999955</v>
      </c>
      <c r="B94">
        <f t="shared" si="20"/>
        <v>92.2</v>
      </c>
      <c r="I94" s="91">
        <f t="shared" si="21"/>
        <v>1.3500000000000008</v>
      </c>
      <c r="J94">
        <f t="shared" si="22"/>
        <v>61.6</v>
      </c>
      <c r="Q94" s="91"/>
    </row>
    <row r="95" spans="1:17" ht="12.75">
      <c r="A95" s="91">
        <f t="shared" si="17"/>
        <v>2.4849999999999954</v>
      </c>
      <c r="B95">
        <f t="shared" si="20"/>
        <v>92.3</v>
      </c>
      <c r="I95" s="91">
        <f t="shared" si="21"/>
        <v>1.4500000000000008</v>
      </c>
      <c r="J95">
        <f t="shared" si="22"/>
        <v>63.5</v>
      </c>
      <c r="Q95" s="91"/>
    </row>
    <row r="96" spans="1:17" ht="12.75">
      <c r="A96" s="91">
        <f t="shared" si="17"/>
        <v>2.5099999999999953</v>
      </c>
      <c r="B96">
        <f t="shared" si="20"/>
        <v>92.5</v>
      </c>
      <c r="I96" s="91">
        <f t="shared" si="21"/>
        <v>1.550000000000001</v>
      </c>
      <c r="J96">
        <f t="shared" si="22"/>
        <v>65.1</v>
      </c>
      <c r="Q96" s="91"/>
    </row>
    <row r="97" spans="1:17" ht="12.75">
      <c r="A97" s="91">
        <f t="shared" si="17"/>
        <v>2.5349999999999953</v>
      </c>
      <c r="B97">
        <f t="shared" si="20"/>
        <v>92.6</v>
      </c>
      <c r="I97" s="91">
        <f t="shared" si="21"/>
        <v>1.650000000000001</v>
      </c>
      <c r="J97">
        <f t="shared" si="22"/>
        <v>66.7</v>
      </c>
      <c r="Q97" s="91"/>
    </row>
    <row r="98" spans="1:17" ht="12.75">
      <c r="A98" s="91">
        <f t="shared" si="17"/>
        <v>2.559999999999995</v>
      </c>
      <c r="B98">
        <f t="shared" si="20"/>
        <v>92.7</v>
      </c>
      <c r="I98" s="91">
        <f t="shared" si="21"/>
        <v>1.750000000000001</v>
      </c>
      <c r="J98">
        <f t="shared" si="22"/>
        <v>68</v>
      </c>
      <c r="Q98" s="91"/>
    </row>
    <row r="99" spans="1:17" ht="12.75">
      <c r="A99" s="91">
        <f t="shared" si="17"/>
        <v>2.584999999999995</v>
      </c>
      <c r="B99">
        <f t="shared" si="20"/>
        <v>92.8</v>
      </c>
      <c r="I99" s="91">
        <f t="shared" si="21"/>
        <v>1.8500000000000012</v>
      </c>
      <c r="J99">
        <f t="shared" si="22"/>
        <v>69.3</v>
      </c>
      <c r="Q99" s="91"/>
    </row>
    <row r="100" spans="1:17" ht="12.75">
      <c r="A100" s="91">
        <f t="shared" si="17"/>
        <v>2.609999999999995</v>
      </c>
      <c r="B100">
        <f t="shared" si="20"/>
        <v>92.9</v>
      </c>
      <c r="I100" s="91">
        <f t="shared" si="21"/>
        <v>1.9500000000000013</v>
      </c>
      <c r="J100">
        <f t="shared" si="22"/>
        <v>70.5</v>
      </c>
      <c r="Q100" s="91"/>
    </row>
    <row r="101" spans="1:17" ht="12.75">
      <c r="A101" s="91">
        <f t="shared" si="17"/>
        <v>2.634999999999995</v>
      </c>
      <c r="B101">
        <f aca="true" t="shared" si="23" ref="B101:B116">ROUND(105*(1-((1/(5*A101))*(1.5-(EXP(-5*A101))))),1)</f>
        <v>93</v>
      </c>
      <c r="I101" s="91">
        <f t="shared" si="21"/>
        <v>2.050000000000001</v>
      </c>
      <c r="J101">
        <f t="shared" si="22"/>
        <v>71.5</v>
      </c>
      <c r="Q101" s="91"/>
    </row>
    <row r="102" spans="1:17" ht="12.75">
      <c r="A102" s="91">
        <f t="shared" si="17"/>
        <v>2.659999999999995</v>
      </c>
      <c r="B102">
        <f t="shared" si="23"/>
        <v>93.2</v>
      </c>
      <c r="I102" s="91">
        <f t="shared" si="21"/>
        <v>2.1500000000000012</v>
      </c>
      <c r="J102">
        <f t="shared" si="22"/>
        <v>72.5</v>
      </c>
      <c r="Q102" s="91"/>
    </row>
    <row r="103" spans="1:17" ht="12.75">
      <c r="A103" s="91">
        <f t="shared" si="17"/>
        <v>2.6849999999999947</v>
      </c>
      <c r="B103">
        <f t="shared" si="23"/>
        <v>93.3</v>
      </c>
      <c r="I103" s="91">
        <f aca="true" t="shared" si="24" ref="I103:I118">I102+0.1</f>
        <v>2.2500000000000013</v>
      </c>
      <c r="J103">
        <f t="shared" si="22"/>
        <v>73.4</v>
      </c>
      <c r="Q103" s="91"/>
    </row>
    <row r="104" spans="1:17" ht="12.75">
      <c r="A104" s="91">
        <f t="shared" si="17"/>
        <v>2.7099999999999946</v>
      </c>
      <c r="B104">
        <f t="shared" si="23"/>
        <v>93.4</v>
      </c>
      <c r="I104" s="91">
        <f t="shared" si="24"/>
        <v>2.3500000000000014</v>
      </c>
      <c r="J104">
        <f t="shared" si="22"/>
        <v>74.2</v>
      </c>
      <c r="Q104" s="91"/>
    </row>
    <row r="105" spans="1:17" ht="12.75">
      <c r="A105" s="91">
        <f t="shared" si="17"/>
        <v>2.7349999999999945</v>
      </c>
      <c r="B105">
        <f t="shared" si="23"/>
        <v>93.5</v>
      </c>
      <c r="I105" s="91">
        <f t="shared" si="24"/>
        <v>2.4500000000000015</v>
      </c>
      <c r="J105">
        <f t="shared" si="22"/>
        <v>75</v>
      </c>
      <c r="Q105" s="91"/>
    </row>
    <row r="106" spans="1:17" ht="12.75">
      <c r="A106" s="91">
        <f t="shared" si="17"/>
        <v>2.7599999999999945</v>
      </c>
      <c r="B106">
        <f t="shared" si="23"/>
        <v>93.6</v>
      </c>
      <c r="I106" s="91">
        <f t="shared" si="24"/>
        <v>2.5500000000000016</v>
      </c>
      <c r="J106">
        <f t="shared" si="22"/>
        <v>75.7</v>
      </c>
      <c r="Q106" s="91"/>
    </row>
    <row r="107" spans="1:17" ht="12.75">
      <c r="A107" s="91">
        <f t="shared" si="17"/>
        <v>2.7849999999999944</v>
      </c>
      <c r="B107">
        <f t="shared" si="23"/>
        <v>93.7</v>
      </c>
      <c r="I107" s="91">
        <f t="shared" si="24"/>
        <v>2.6500000000000017</v>
      </c>
      <c r="J107">
        <f t="shared" si="22"/>
        <v>76.4</v>
      </c>
      <c r="Q107" s="91"/>
    </row>
    <row r="108" spans="1:17" ht="12.75">
      <c r="A108" s="91">
        <f t="shared" si="17"/>
        <v>2.8099999999999943</v>
      </c>
      <c r="B108">
        <f t="shared" si="23"/>
        <v>93.8</v>
      </c>
      <c r="I108" s="91">
        <f t="shared" si="24"/>
        <v>2.7500000000000018</v>
      </c>
      <c r="J108">
        <f aca="true" t="shared" si="25" ref="J108:J123">ROUND(F$2*(1-((1/(E$2*I108))*(1-(EXP(-E$2*I108))))),1)</f>
        <v>77</v>
      </c>
      <c r="Q108" s="91"/>
    </row>
    <row r="109" spans="1:17" ht="12.75">
      <c r="A109" s="91">
        <f t="shared" si="17"/>
        <v>2.834999999999994</v>
      </c>
      <c r="B109">
        <f t="shared" si="23"/>
        <v>93.9</v>
      </c>
      <c r="I109" s="91">
        <f t="shared" si="24"/>
        <v>2.850000000000002</v>
      </c>
      <c r="J109">
        <f t="shared" si="25"/>
        <v>77.6</v>
      </c>
      <c r="Q109" s="91"/>
    </row>
    <row r="110" spans="1:17" ht="12.75">
      <c r="A110" s="91">
        <f t="shared" si="17"/>
        <v>2.859999999999994</v>
      </c>
      <c r="B110">
        <f t="shared" si="23"/>
        <v>94</v>
      </c>
      <c r="I110" s="91">
        <f t="shared" si="24"/>
        <v>2.950000000000002</v>
      </c>
      <c r="J110">
        <f t="shared" si="25"/>
        <v>78.1</v>
      </c>
      <c r="Q110" s="91"/>
    </row>
    <row r="111" spans="1:17" ht="12.75">
      <c r="A111" s="91">
        <f t="shared" si="17"/>
        <v>2.884999999999994</v>
      </c>
      <c r="B111">
        <f t="shared" si="23"/>
        <v>94.1</v>
      </c>
      <c r="I111" s="91">
        <f t="shared" si="24"/>
        <v>3.050000000000002</v>
      </c>
      <c r="J111">
        <f t="shared" si="25"/>
        <v>78.7</v>
      </c>
      <c r="Q111" s="91"/>
    </row>
    <row r="112" spans="1:17" ht="12.75">
      <c r="A112" s="91">
        <f t="shared" si="17"/>
        <v>2.909999999999994</v>
      </c>
      <c r="B112">
        <f t="shared" si="23"/>
        <v>94.2</v>
      </c>
      <c r="I112" s="91">
        <f t="shared" si="24"/>
        <v>3.150000000000002</v>
      </c>
      <c r="J112">
        <f t="shared" si="25"/>
        <v>79.1</v>
      </c>
      <c r="Q112" s="91"/>
    </row>
    <row r="113" spans="1:17" ht="12.75">
      <c r="A113" s="91">
        <f t="shared" si="17"/>
        <v>2.934999999999994</v>
      </c>
      <c r="B113">
        <f t="shared" si="23"/>
        <v>94.3</v>
      </c>
      <c r="I113" s="91">
        <f t="shared" si="24"/>
        <v>3.250000000000002</v>
      </c>
      <c r="J113">
        <f t="shared" si="25"/>
        <v>79.6</v>
      </c>
      <c r="Q113" s="91"/>
    </row>
    <row r="114" spans="1:17" ht="12.75">
      <c r="A114" s="91">
        <f t="shared" si="17"/>
        <v>2.9599999999999937</v>
      </c>
      <c r="B114">
        <f t="shared" si="23"/>
        <v>94.4</v>
      </c>
      <c r="I114" s="91">
        <f t="shared" si="24"/>
        <v>3.3500000000000023</v>
      </c>
      <c r="J114">
        <f t="shared" si="25"/>
        <v>80</v>
      </c>
      <c r="Q114" s="91"/>
    </row>
    <row r="115" spans="1:17" ht="12.75">
      <c r="A115" s="91">
        <f t="shared" si="17"/>
        <v>2.9849999999999937</v>
      </c>
      <c r="B115">
        <f t="shared" si="23"/>
        <v>94.4</v>
      </c>
      <c r="I115" s="91">
        <f t="shared" si="24"/>
        <v>3.4500000000000024</v>
      </c>
      <c r="J115">
        <f t="shared" si="25"/>
        <v>80.4</v>
      </c>
      <c r="Q115" s="91"/>
    </row>
    <row r="116" spans="1:17" ht="12.75">
      <c r="A116" s="91">
        <f t="shared" si="17"/>
        <v>3.0099999999999936</v>
      </c>
      <c r="B116">
        <f t="shared" si="23"/>
        <v>94.5</v>
      </c>
      <c r="I116" s="91">
        <f t="shared" si="24"/>
        <v>3.5500000000000025</v>
      </c>
      <c r="J116">
        <f t="shared" si="25"/>
        <v>80.8</v>
      </c>
      <c r="Q116" s="91"/>
    </row>
    <row r="117" spans="1:17" ht="12.75">
      <c r="A117" s="91">
        <f t="shared" si="17"/>
        <v>3.0349999999999935</v>
      </c>
      <c r="B117">
        <f aca="true" t="shared" si="26" ref="B117:B132">ROUND(105*(1-((1/(5*A117))*(1.5-(EXP(-5*A117))))),1)</f>
        <v>94.6</v>
      </c>
      <c r="I117" s="91">
        <f t="shared" si="24"/>
        <v>3.6500000000000026</v>
      </c>
      <c r="J117">
        <f t="shared" si="25"/>
        <v>81.2</v>
      </c>
      <c r="Q117" s="91"/>
    </row>
    <row r="118" spans="1:17" ht="12.75">
      <c r="A118" s="91">
        <f t="shared" si="17"/>
        <v>3.0599999999999934</v>
      </c>
      <c r="B118">
        <f t="shared" si="26"/>
        <v>94.7</v>
      </c>
      <c r="I118" s="91">
        <f t="shared" si="24"/>
        <v>3.7500000000000027</v>
      </c>
      <c r="J118">
        <f t="shared" si="25"/>
        <v>81.5</v>
      </c>
      <c r="Q118" s="91"/>
    </row>
    <row r="119" spans="1:17" ht="12.75">
      <c r="A119" s="91">
        <f t="shared" si="17"/>
        <v>3.0849999999999933</v>
      </c>
      <c r="B119">
        <f t="shared" si="26"/>
        <v>94.8</v>
      </c>
      <c r="I119" s="91">
        <f aca="true" t="shared" si="27" ref="I119:I134">I118+0.1</f>
        <v>3.8500000000000028</v>
      </c>
      <c r="J119">
        <f t="shared" si="25"/>
        <v>81.8</v>
      </c>
      <c r="Q119" s="91"/>
    </row>
    <row r="120" spans="1:17" ht="12.75">
      <c r="A120" s="91">
        <f t="shared" si="17"/>
        <v>3.109999999999993</v>
      </c>
      <c r="B120">
        <f t="shared" si="26"/>
        <v>94.9</v>
      </c>
      <c r="I120" s="91">
        <f t="shared" si="27"/>
        <v>3.950000000000003</v>
      </c>
      <c r="J120">
        <f t="shared" si="25"/>
        <v>82.1</v>
      </c>
      <c r="Q120" s="91"/>
    </row>
    <row r="121" spans="1:17" ht="12.75">
      <c r="A121" s="91">
        <f t="shared" si="17"/>
        <v>3.134999999999993</v>
      </c>
      <c r="B121">
        <f t="shared" si="26"/>
        <v>95</v>
      </c>
      <c r="I121" s="91">
        <f t="shared" si="27"/>
        <v>4.0500000000000025</v>
      </c>
      <c r="J121">
        <f t="shared" si="25"/>
        <v>82.4</v>
      </c>
      <c r="Q121" s="91"/>
    </row>
    <row r="122" spans="1:17" ht="12.75">
      <c r="A122" s="91">
        <f t="shared" si="17"/>
        <v>3.159999999999993</v>
      </c>
      <c r="B122">
        <f t="shared" si="26"/>
        <v>95</v>
      </c>
      <c r="I122" s="91">
        <f t="shared" si="27"/>
        <v>4.150000000000002</v>
      </c>
      <c r="J122">
        <f t="shared" si="25"/>
        <v>82.7</v>
      </c>
      <c r="Q122" s="91"/>
    </row>
    <row r="123" spans="1:17" ht="12.75">
      <c r="A123" s="91">
        <f t="shared" si="17"/>
        <v>3.184999999999993</v>
      </c>
      <c r="B123">
        <f t="shared" si="26"/>
        <v>95.1</v>
      </c>
      <c r="I123" s="91">
        <f t="shared" si="27"/>
        <v>4.250000000000002</v>
      </c>
      <c r="J123">
        <f t="shared" si="25"/>
        <v>83</v>
      </c>
      <c r="Q123" s="91"/>
    </row>
    <row r="124" spans="1:17" ht="12.75">
      <c r="A124" s="91">
        <f t="shared" si="17"/>
        <v>3.209999999999993</v>
      </c>
      <c r="B124">
        <f t="shared" si="26"/>
        <v>95.2</v>
      </c>
      <c r="I124" s="91">
        <f t="shared" si="27"/>
        <v>4.350000000000001</v>
      </c>
      <c r="J124">
        <f aca="true" t="shared" si="28" ref="J124:J139">ROUND(F$2*(1-((1/(E$2*I124))*(1-(EXP(-E$2*I124))))),1)</f>
        <v>83.2</v>
      </c>
      <c r="Q124" s="91"/>
    </row>
    <row r="125" spans="1:17" ht="12.75">
      <c r="A125" s="91">
        <f t="shared" si="17"/>
        <v>3.2349999999999928</v>
      </c>
      <c r="B125">
        <f t="shared" si="26"/>
        <v>95.3</v>
      </c>
      <c r="I125" s="91">
        <f t="shared" si="27"/>
        <v>4.450000000000001</v>
      </c>
      <c r="J125">
        <f t="shared" si="28"/>
        <v>83.4</v>
      </c>
      <c r="Q125" s="91"/>
    </row>
    <row r="126" spans="1:17" ht="12.75">
      <c r="A126" s="91">
        <f t="shared" si="17"/>
        <v>3.2599999999999927</v>
      </c>
      <c r="B126">
        <f t="shared" si="26"/>
        <v>95.3</v>
      </c>
      <c r="I126" s="91">
        <f t="shared" si="27"/>
        <v>4.550000000000001</v>
      </c>
      <c r="J126">
        <f t="shared" si="28"/>
        <v>83.7</v>
      </c>
      <c r="Q126" s="91"/>
    </row>
    <row r="127" spans="1:17" ht="12.75">
      <c r="A127" s="91">
        <f t="shared" si="17"/>
        <v>3.2849999999999926</v>
      </c>
      <c r="B127">
        <f t="shared" si="26"/>
        <v>95.4</v>
      </c>
      <c r="I127" s="91">
        <f t="shared" si="27"/>
        <v>4.65</v>
      </c>
      <c r="J127">
        <f t="shared" si="28"/>
        <v>83.9</v>
      </c>
      <c r="Q127" s="91"/>
    </row>
    <row r="128" spans="1:17" ht="12.75">
      <c r="A128" s="91">
        <f t="shared" si="17"/>
        <v>3.3099999999999925</v>
      </c>
      <c r="B128">
        <f t="shared" si="26"/>
        <v>95.5</v>
      </c>
      <c r="I128" s="91">
        <f t="shared" si="27"/>
        <v>4.75</v>
      </c>
      <c r="J128">
        <f t="shared" si="28"/>
        <v>84.1</v>
      </c>
      <c r="Q128" s="91"/>
    </row>
    <row r="129" spans="1:17" ht="12.75">
      <c r="A129" s="91">
        <f t="shared" si="17"/>
        <v>3.3349999999999924</v>
      </c>
      <c r="B129">
        <f t="shared" si="26"/>
        <v>95.6</v>
      </c>
      <c r="I129" s="91">
        <f t="shared" si="27"/>
        <v>4.85</v>
      </c>
      <c r="J129">
        <f t="shared" si="28"/>
        <v>84.3</v>
      </c>
      <c r="Q129" s="91"/>
    </row>
    <row r="130" spans="1:17" ht="12.75">
      <c r="A130" s="91">
        <f t="shared" si="17"/>
        <v>3.3599999999999923</v>
      </c>
      <c r="B130">
        <f t="shared" si="26"/>
        <v>95.6</v>
      </c>
      <c r="I130" s="91">
        <f t="shared" si="27"/>
        <v>4.949999999999999</v>
      </c>
      <c r="J130">
        <f t="shared" si="28"/>
        <v>84.5</v>
      </c>
      <c r="Q130" s="91"/>
    </row>
    <row r="131" spans="1:17" ht="12.75">
      <c r="A131" s="91">
        <f t="shared" si="17"/>
        <v>3.3849999999999922</v>
      </c>
      <c r="B131">
        <f t="shared" si="26"/>
        <v>95.7</v>
      </c>
      <c r="I131" s="91">
        <f t="shared" si="27"/>
        <v>5.049999999999999</v>
      </c>
      <c r="J131">
        <f t="shared" si="28"/>
        <v>84.7</v>
      </c>
      <c r="Q131" s="91"/>
    </row>
    <row r="132" spans="1:17" ht="12.75">
      <c r="A132" s="91">
        <f t="shared" si="17"/>
        <v>3.409999999999992</v>
      </c>
      <c r="B132">
        <f t="shared" si="26"/>
        <v>95.8</v>
      </c>
      <c r="I132" s="91">
        <f t="shared" si="27"/>
        <v>5.149999999999999</v>
      </c>
      <c r="J132">
        <f t="shared" si="28"/>
        <v>84.9</v>
      </c>
      <c r="Q132" s="91"/>
    </row>
    <row r="133" spans="1:17" ht="12.75">
      <c r="A133" s="91">
        <f t="shared" si="17"/>
        <v>3.434999999999992</v>
      </c>
      <c r="B133">
        <f aca="true" t="shared" si="29" ref="B133:B148">ROUND(105*(1-((1/(5*A133))*(1.5-(EXP(-5*A133))))),1)</f>
        <v>95.8</v>
      </c>
      <c r="I133" s="91">
        <f t="shared" si="27"/>
        <v>5.249999999999998</v>
      </c>
      <c r="J133">
        <f t="shared" si="28"/>
        <v>85</v>
      </c>
      <c r="Q133" s="91"/>
    </row>
    <row r="134" spans="1:17" ht="12.75">
      <c r="A134" s="91">
        <f t="shared" si="17"/>
        <v>3.459999999999992</v>
      </c>
      <c r="B134">
        <f t="shared" si="29"/>
        <v>95.9</v>
      </c>
      <c r="I134" s="91">
        <f t="shared" si="27"/>
        <v>5.349999999999998</v>
      </c>
      <c r="J134">
        <f t="shared" si="28"/>
        <v>85.2</v>
      </c>
      <c r="Q134" s="91"/>
    </row>
    <row r="135" spans="1:17" ht="12.75">
      <c r="A135" s="91">
        <f t="shared" si="17"/>
        <v>3.484999999999992</v>
      </c>
      <c r="B135">
        <f t="shared" si="29"/>
        <v>96</v>
      </c>
      <c r="I135" s="91">
        <f aca="true" t="shared" si="30" ref="I135:I150">I134+0.1</f>
        <v>5.4499999999999975</v>
      </c>
      <c r="J135">
        <f t="shared" si="28"/>
        <v>85.4</v>
      </c>
      <c r="Q135" s="91"/>
    </row>
    <row r="136" spans="1:17" ht="12.75">
      <c r="A136" s="91">
        <f t="shared" si="17"/>
        <v>3.509999999999992</v>
      </c>
      <c r="B136">
        <f t="shared" si="29"/>
        <v>96</v>
      </c>
      <c r="I136" s="91">
        <f t="shared" si="30"/>
        <v>5.549999999999997</v>
      </c>
      <c r="J136">
        <f t="shared" si="28"/>
        <v>85.5</v>
      </c>
      <c r="Q136" s="91"/>
    </row>
    <row r="137" spans="1:17" ht="12.75">
      <c r="A137" s="91">
        <f aca="true" t="shared" si="31" ref="A137:A200">A136+0.025</f>
        <v>3.5349999999999917</v>
      </c>
      <c r="B137">
        <f t="shared" si="29"/>
        <v>96.1</v>
      </c>
      <c r="I137" s="91">
        <f t="shared" si="30"/>
        <v>5.649999999999997</v>
      </c>
      <c r="J137">
        <f t="shared" si="28"/>
        <v>85.7</v>
      </c>
      <c r="Q137" s="91"/>
    </row>
    <row r="138" spans="1:17" ht="12.75">
      <c r="A138" s="91">
        <f t="shared" si="31"/>
        <v>3.5599999999999916</v>
      </c>
      <c r="B138">
        <f t="shared" si="29"/>
        <v>96.2</v>
      </c>
      <c r="I138" s="91">
        <f t="shared" si="30"/>
        <v>5.7499999999999964</v>
      </c>
      <c r="J138">
        <f t="shared" si="28"/>
        <v>85.8</v>
      </c>
      <c r="Q138" s="91"/>
    </row>
    <row r="139" spans="1:17" ht="12.75">
      <c r="A139" s="91">
        <f t="shared" si="31"/>
        <v>3.5849999999999915</v>
      </c>
      <c r="B139">
        <f t="shared" si="29"/>
        <v>96.2</v>
      </c>
      <c r="I139" s="91">
        <f t="shared" si="30"/>
        <v>5.849999999999996</v>
      </c>
      <c r="J139">
        <f t="shared" si="28"/>
        <v>86</v>
      </c>
      <c r="Q139" s="91"/>
    </row>
    <row r="140" spans="1:17" ht="12.75">
      <c r="A140" s="91">
        <f t="shared" si="31"/>
        <v>3.6099999999999914</v>
      </c>
      <c r="B140">
        <f t="shared" si="29"/>
        <v>96.3</v>
      </c>
      <c r="I140" s="91">
        <f t="shared" si="30"/>
        <v>5.949999999999996</v>
      </c>
      <c r="J140">
        <f aca="true" t="shared" si="32" ref="J140:J155">ROUND(F$2*(1-((1/(E$2*I140))*(1-(EXP(-E$2*I140))))),1)</f>
        <v>86.1</v>
      </c>
      <c r="Q140" s="91"/>
    </row>
    <row r="141" spans="1:17" ht="12.75">
      <c r="A141" s="91">
        <f t="shared" si="31"/>
        <v>3.6349999999999913</v>
      </c>
      <c r="B141">
        <f t="shared" si="29"/>
        <v>96.3</v>
      </c>
      <c r="I141" s="91">
        <f t="shared" si="30"/>
        <v>6.049999999999995</v>
      </c>
      <c r="J141">
        <f t="shared" si="32"/>
        <v>86.2</v>
      </c>
      <c r="Q141" s="91"/>
    </row>
    <row r="142" spans="1:17" ht="12.75">
      <c r="A142" s="91">
        <f t="shared" si="31"/>
        <v>3.6599999999999913</v>
      </c>
      <c r="B142">
        <f t="shared" si="29"/>
        <v>96.4</v>
      </c>
      <c r="I142" s="91">
        <f t="shared" si="30"/>
        <v>6.149999999999995</v>
      </c>
      <c r="J142">
        <f t="shared" si="32"/>
        <v>86.4</v>
      </c>
      <c r="Q142" s="91"/>
    </row>
    <row r="143" spans="1:17" ht="12.75">
      <c r="A143" s="91">
        <f t="shared" si="31"/>
        <v>3.684999999999991</v>
      </c>
      <c r="B143">
        <f t="shared" si="29"/>
        <v>96.5</v>
      </c>
      <c r="I143" s="91">
        <f t="shared" si="30"/>
        <v>6.249999999999995</v>
      </c>
      <c r="J143">
        <f t="shared" si="32"/>
        <v>86.5</v>
      </c>
      <c r="Q143" s="91"/>
    </row>
    <row r="144" spans="1:17" ht="12.75">
      <c r="A144" s="91">
        <f t="shared" si="31"/>
        <v>3.709999999999991</v>
      </c>
      <c r="B144">
        <f t="shared" si="29"/>
        <v>96.5</v>
      </c>
      <c r="I144" s="91">
        <f t="shared" si="30"/>
        <v>6.349999999999994</v>
      </c>
      <c r="J144">
        <f t="shared" si="32"/>
        <v>86.6</v>
      </c>
      <c r="Q144" s="91"/>
    </row>
    <row r="145" spans="1:17" ht="12.75">
      <c r="A145" s="91">
        <f t="shared" si="31"/>
        <v>3.734999999999991</v>
      </c>
      <c r="B145">
        <f t="shared" si="29"/>
        <v>96.6</v>
      </c>
      <c r="I145" s="91">
        <f t="shared" si="30"/>
        <v>6.449999999999994</v>
      </c>
      <c r="J145">
        <f t="shared" si="32"/>
        <v>86.7</v>
      </c>
      <c r="Q145" s="91"/>
    </row>
    <row r="146" spans="1:17" ht="12.75">
      <c r="A146" s="91">
        <f t="shared" si="31"/>
        <v>3.759999999999991</v>
      </c>
      <c r="B146">
        <f t="shared" si="29"/>
        <v>96.6</v>
      </c>
      <c r="I146" s="91">
        <f t="shared" si="30"/>
        <v>6.549999999999994</v>
      </c>
      <c r="J146">
        <f t="shared" si="32"/>
        <v>86.8</v>
      </c>
      <c r="Q146" s="91"/>
    </row>
    <row r="147" spans="1:17" ht="12.75">
      <c r="A147" s="91">
        <f t="shared" si="31"/>
        <v>3.784999999999991</v>
      </c>
      <c r="B147">
        <f t="shared" si="29"/>
        <v>96.7</v>
      </c>
      <c r="I147" s="91">
        <f t="shared" si="30"/>
        <v>6.649999999999993</v>
      </c>
      <c r="J147">
        <f t="shared" si="32"/>
        <v>86.9</v>
      </c>
      <c r="Q147" s="91"/>
    </row>
    <row r="148" spans="1:17" ht="12.75">
      <c r="A148" s="91">
        <f t="shared" si="31"/>
        <v>3.8099999999999907</v>
      </c>
      <c r="B148">
        <f t="shared" si="29"/>
        <v>96.7</v>
      </c>
      <c r="I148" s="91">
        <f t="shared" si="30"/>
        <v>6.749999999999993</v>
      </c>
      <c r="J148">
        <f t="shared" si="32"/>
        <v>87</v>
      </c>
      <c r="Q148" s="91"/>
    </row>
    <row r="149" spans="1:17" ht="12.75">
      <c r="A149" s="91">
        <f t="shared" si="31"/>
        <v>3.8349999999999906</v>
      </c>
      <c r="B149">
        <f aca="true" t="shared" si="33" ref="B149:B164">ROUND(105*(1-((1/(5*A149))*(1.5-(EXP(-5*A149))))),1)</f>
        <v>96.8</v>
      </c>
      <c r="I149" s="91">
        <f t="shared" si="30"/>
        <v>6.8499999999999925</v>
      </c>
      <c r="J149">
        <f t="shared" si="32"/>
        <v>87.1</v>
      </c>
      <c r="Q149" s="91"/>
    </row>
    <row r="150" spans="1:17" ht="12.75">
      <c r="A150" s="91">
        <f t="shared" si="31"/>
        <v>3.8599999999999905</v>
      </c>
      <c r="B150">
        <f t="shared" si="33"/>
        <v>96.8</v>
      </c>
      <c r="I150" s="91">
        <f t="shared" si="30"/>
        <v>6.949999999999992</v>
      </c>
      <c r="J150">
        <f t="shared" si="32"/>
        <v>87.2</v>
      </c>
      <c r="Q150" s="91"/>
    </row>
    <row r="151" spans="1:17" ht="12.75">
      <c r="A151" s="91">
        <f t="shared" si="31"/>
        <v>3.8849999999999905</v>
      </c>
      <c r="B151">
        <f t="shared" si="33"/>
        <v>96.9</v>
      </c>
      <c r="I151" s="91">
        <f aca="true" t="shared" si="34" ref="I151:I166">I150+0.1</f>
        <v>7.049999999999992</v>
      </c>
      <c r="J151">
        <f t="shared" si="32"/>
        <v>87.3</v>
      </c>
      <c r="Q151" s="91"/>
    </row>
    <row r="152" spans="1:17" ht="12.75">
      <c r="A152" s="91">
        <f t="shared" si="31"/>
        <v>3.9099999999999904</v>
      </c>
      <c r="B152">
        <f t="shared" si="33"/>
        <v>96.9</v>
      </c>
      <c r="I152" s="91">
        <f t="shared" si="34"/>
        <v>7.1499999999999915</v>
      </c>
      <c r="J152">
        <f t="shared" si="32"/>
        <v>87.4</v>
      </c>
      <c r="Q152" s="91"/>
    </row>
    <row r="153" spans="1:17" ht="12.75">
      <c r="A153" s="91">
        <f t="shared" si="31"/>
        <v>3.9349999999999903</v>
      </c>
      <c r="B153">
        <f t="shared" si="33"/>
        <v>97</v>
      </c>
      <c r="I153" s="91">
        <f t="shared" si="34"/>
        <v>7.249999999999991</v>
      </c>
      <c r="J153">
        <f t="shared" si="32"/>
        <v>87.5</v>
      </c>
      <c r="Q153" s="91"/>
    </row>
    <row r="154" spans="1:17" ht="12.75">
      <c r="A154" s="91">
        <f t="shared" si="31"/>
        <v>3.95999999999999</v>
      </c>
      <c r="B154">
        <f t="shared" si="33"/>
        <v>97</v>
      </c>
      <c r="I154" s="91">
        <f t="shared" si="34"/>
        <v>7.349999999999991</v>
      </c>
      <c r="J154">
        <f t="shared" si="32"/>
        <v>87.6</v>
      </c>
      <c r="Q154" s="91"/>
    </row>
    <row r="155" spans="1:17" ht="12.75">
      <c r="A155" s="91">
        <f t="shared" si="31"/>
        <v>3.98499999999999</v>
      </c>
      <c r="B155">
        <f t="shared" si="33"/>
        <v>97.1</v>
      </c>
      <c r="I155" s="91">
        <f t="shared" si="34"/>
        <v>7.44999999999999</v>
      </c>
      <c r="J155">
        <f t="shared" si="32"/>
        <v>87.7</v>
      </c>
      <c r="Q155" s="91"/>
    </row>
    <row r="156" spans="1:17" ht="12.75">
      <c r="A156" s="91">
        <f t="shared" si="31"/>
        <v>4.00999999999999</v>
      </c>
      <c r="B156">
        <f t="shared" si="33"/>
        <v>97.1</v>
      </c>
      <c r="I156" s="91">
        <f t="shared" si="34"/>
        <v>7.54999999999999</v>
      </c>
      <c r="J156">
        <f aca="true" t="shared" si="35" ref="J156:J171">ROUND(F$2*(1-((1/(E$2*I156))*(1-(EXP(-E$2*I156))))),1)</f>
        <v>87.8</v>
      </c>
      <c r="Q156" s="91"/>
    </row>
    <row r="157" spans="1:17" ht="12.75">
      <c r="A157" s="91">
        <f t="shared" si="31"/>
        <v>4.03499999999999</v>
      </c>
      <c r="B157">
        <f t="shared" si="33"/>
        <v>97.2</v>
      </c>
      <c r="I157" s="91">
        <f t="shared" si="34"/>
        <v>7.64999999999999</v>
      </c>
      <c r="J157">
        <f t="shared" si="35"/>
        <v>87.8</v>
      </c>
      <c r="Q157" s="91"/>
    </row>
    <row r="158" spans="1:17" ht="12.75">
      <c r="A158" s="91">
        <f t="shared" si="31"/>
        <v>4.059999999999991</v>
      </c>
      <c r="B158">
        <f t="shared" si="33"/>
        <v>97.2</v>
      </c>
      <c r="I158" s="91">
        <f t="shared" si="34"/>
        <v>7.749999999999989</v>
      </c>
      <c r="J158">
        <f t="shared" si="35"/>
        <v>87.9</v>
      </c>
      <c r="Q158" s="91"/>
    </row>
    <row r="159" spans="1:17" ht="12.75">
      <c r="A159" s="91">
        <f t="shared" si="31"/>
        <v>4.084999999999991</v>
      </c>
      <c r="B159">
        <f t="shared" si="33"/>
        <v>97.3</v>
      </c>
      <c r="I159" s="91">
        <f t="shared" si="34"/>
        <v>7.849999999999989</v>
      </c>
      <c r="J159">
        <f t="shared" si="35"/>
        <v>88</v>
      </c>
      <c r="Q159" s="91"/>
    </row>
    <row r="160" spans="1:17" ht="12.75">
      <c r="A160" s="91">
        <f t="shared" si="31"/>
        <v>4.109999999999991</v>
      </c>
      <c r="B160">
        <f t="shared" si="33"/>
        <v>97.3</v>
      </c>
      <c r="I160" s="91">
        <f t="shared" si="34"/>
        <v>7.949999999999989</v>
      </c>
      <c r="J160">
        <f t="shared" si="35"/>
        <v>88.1</v>
      </c>
      <c r="Q160" s="91"/>
    </row>
    <row r="161" spans="1:17" ht="12.75">
      <c r="A161" s="91">
        <f t="shared" si="31"/>
        <v>4.134999999999992</v>
      </c>
      <c r="B161">
        <f t="shared" si="33"/>
        <v>97.4</v>
      </c>
      <c r="I161" s="91">
        <f t="shared" si="34"/>
        <v>8.049999999999988</v>
      </c>
      <c r="J161">
        <f t="shared" si="35"/>
        <v>88.1</v>
      </c>
      <c r="Q161" s="91"/>
    </row>
    <row r="162" spans="1:17" ht="12.75">
      <c r="A162" s="91">
        <f t="shared" si="31"/>
        <v>4.159999999999992</v>
      </c>
      <c r="B162">
        <f t="shared" si="33"/>
        <v>97.4</v>
      </c>
      <c r="I162" s="91">
        <f t="shared" si="34"/>
        <v>8.149999999999988</v>
      </c>
      <c r="J162">
        <f t="shared" si="35"/>
        <v>88.2</v>
      </c>
      <c r="Q162" s="91"/>
    </row>
    <row r="163" spans="1:17" ht="12.75">
      <c r="A163" s="91">
        <f t="shared" si="31"/>
        <v>4.1849999999999925</v>
      </c>
      <c r="B163">
        <f t="shared" si="33"/>
        <v>97.5</v>
      </c>
      <c r="I163" s="91">
        <f t="shared" si="34"/>
        <v>8.249999999999988</v>
      </c>
      <c r="J163">
        <f t="shared" si="35"/>
        <v>88.3</v>
      </c>
      <c r="Q163" s="91"/>
    </row>
    <row r="164" spans="1:17" ht="12.75">
      <c r="A164" s="91">
        <f t="shared" si="31"/>
        <v>4.209999999999993</v>
      </c>
      <c r="B164">
        <f t="shared" si="33"/>
        <v>97.5</v>
      </c>
      <c r="I164" s="91">
        <f t="shared" si="34"/>
        <v>8.349999999999987</v>
      </c>
      <c r="J164">
        <f t="shared" si="35"/>
        <v>88.4</v>
      </c>
      <c r="Q164" s="91"/>
    </row>
    <row r="165" spans="1:17" ht="12.75">
      <c r="A165" s="91">
        <f t="shared" si="31"/>
        <v>4.234999999999993</v>
      </c>
      <c r="B165">
        <f aca="true" t="shared" si="36" ref="B165:B180">ROUND(105*(1-((1/(5*A165))*(1.5-(EXP(-5*A165))))),1)</f>
        <v>97.6</v>
      </c>
      <c r="I165" s="91">
        <f t="shared" si="34"/>
        <v>8.449999999999987</v>
      </c>
      <c r="J165">
        <f t="shared" si="35"/>
        <v>88.4</v>
      </c>
      <c r="Q165" s="91"/>
    </row>
    <row r="166" spans="1:17" ht="12.75">
      <c r="A166" s="91">
        <f t="shared" si="31"/>
        <v>4.259999999999994</v>
      </c>
      <c r="B166">
        <f t="shared" si="36"/>
        <v>97.6</v>
      </c>
      <c r="I166" s="91">
        <f t="shared" si="34"/>
        <v>8.549999999999986</v>
      </c>
      <c r="J166">
        <f t="shared" si="35"/>
        <v>88.5</v>
      </c>
      <c r="Q166" s="91"/>
    </row>
    <row r="167" spans="1:17" ht="12.75">
      <c r="A167" s="91">
        <f t="shared" si="31"/>
        <v>4.284999999999994</v>
      </c>
      <c r="B167">
        <f t="shared" si="36"/>
        <v>97.6</v>
      </c>
      <c r="I167" s="91">
        <f aca="true" t="shared" si="37" ref="I167:I182">I166+0.1</f>
        <v>8.649999999999986</v>
      </c>
      <c r="J167">
        <f t="shared" si="35"/>
        <v>88.5</v>
      </c>
      <c r="Q167" s="91"/>
    </row>
    <row r="168" spans="1:17" ht="12.75">
      <c r="A168" s="91">
        <f t="shared" si="31"/>
        <v>4.309999999999994</v>
      </c>
      <c r="B168">
        <f t="shared" si="36"/>
        <v>97.7</v>
      </c>
      <c r="I168" s="91">
        <f t="shared" si="37"/>
        <v>8.749999999999986</v>
      </c>
      <c r="J168">
        <f t="shared" si="35"/>
        <v>88.6</v>
      </c>
      <c r="Q168" s="91"/>
    </row>
    <row r="169" spans="1:17" ht="12.75">
      <c r="A169" s="91">
        <f t="shared" si="31"/>
        <v>4.334999999999995</v>
      </c>
      <c r="B169">
        <f t="shared" si="36"/>
        <v>97.7</v>
      </c>
      <c r="I169" s="91">
        <f t="shared" si="37"/>
        <v>8.849999999999985</v>
      </c>
      <c r="J169">
        <f t="shared" si="35"/>
        <v>88.7</v>
      </c>
      <c r="Q169" s="91"/>
    </row>
    <row r="170" spans="1:17" ht="12.75">
      <c r="A170" s="91">
        <f t="shared" si="31"/>
        <v>4.359999999999995</v>
      </c>
      <c r="B170">
        <f t="shared" si="36"/>
        <v>97.8</v>
      </c>
      <c r="I170" s="91">
        <f t="shared" si="37"/>
        <v>8.949999999999985</v>
      </c>
      <c r="J170">
        <f t="shared" si="35"/>
        <v>88.7</v>
      </c>
      <c r="Q170" s="91"/>
    </row>
    <row r="171" spans="1:17" ht="12.75">
      <c r="A171" s="91">
        <f t="shared" si="31"/>
        <v>4.384999999999995</v>
      </c>
      <c r="B171">
        <f t="shared" si="36"/>
        <v>97.8</v>
      </c>
      <c r="I171" s="91">
        <f t="shared" si="37"/>
        <v>9.049999999999985</v>
      </c>
      <c r="J171">
        <f t="shared" si="35"/>
        <v>88.8</v>
      </c>
      <c r="Q171" s="91"/>
    </row>
    <row r="172" spans="1:17" ht="12.75">
      <c r="A172" s="91">
        <f t="shared" si="31"/>
        <v>4.409999999999996</v>
      </c>
      <c r="B172">
        <f t="shared" si="36"/>
        <v>97.9</v>
      </c>
      <c r="I172" s="91">
        <f t="shared" si="37"/>
        <v>9.149999999999984</v>
      </c>
      <c r="J172">
        <f aca="true" t="shared" si="38" ref="J172:J187">ROUND(F$2*(1-((1/(E$2*I172))*(1-(EXP(-E$2*I172))))),1)</f>
        <v>88.8</v>
      </c>
      <c r="Q172" s="91"/>
    </row>
    <row r="173" spans="1:17" ht="12.75">
      <c r="A173" s="91">
        <f t="shared" si="31"/>
        <v>4.434999999999996</v>
      </c>
      <c r="B173">
        <f t="shared" si="36"/>
        <v>97.9</v>
      </c>
      <c r="I173" s="91">
        <f t="shared" si="37"/>
        <v>9.249999999999984</v>
      </c>
      <c r="J173">
        <f t="shared" si="38"/>
        <v>88.9</v>
      </c>
      <c r="Q173" s="91"/>
    </row>
    <row r="174" spans="1:17" ht="12.75">
      <c r="A174" s="91">
        <f t="shared" si="31"/>
        <v>4.459999999999996</v>
      </c>
      <c r="B174">
        <f t="shared" si="36"/>
        <v>97.9</v>
      </c>
      <c r="I174" s="91">
        <f t="shared" si="37"/>
        <v>9.349999999999984</v>
      </c>
      <c r="J174">
        <f t="shared" si="38"/>
        <v>89</v>
      </c>
      <c r="Q174" s="91"/>
    </row>
    <row r="175" spans="1:17" ht="12.75">
      <c r="A175" s="91">
        <f t="shared" si="31"/>
        <v>4.484999999999997</v>
      </c>
      <c r="B175">
        <f t="shared" si="36"/>
        <v>98</v>
      </c>
      <c r="I175" s="91">
        <f t="shared" si="37"/>
        <v>9.449999999999983</v>
      </c>
      <c r="J175">
        <f t="shared" si="38"/>
        <v>89</v>
      </c>
      <c r="Q175" s="91"/>
    </row>
    <row r="176" spans="1:17" ht="12.75">
      <c r="A176" s="91">
        <f t="shared" si="31"/>
        <v>4.509999999999997</v>
      </c>
      <c r="B176">
        <f t="shared" si="36"/>
        <v>98</v>
      </c>
      <c r="I176" s="91">
        <f t="shared" si="37"/>
        <v>9.549999999999983</v>
      </c>
      <c r="J176">
        <f t="shared" si="38"/>
        <v>89.1</v>
      </c>
      <c r="Q176" s="91"/>
    </row>
    <row r="177" spans="1:17" ht="12.75">
      <c r="A177" s="91">
        <f t="shared" si="31"/>
        <v>4.5349999999999975</v>
      </c>
      <c r="B177">
        <f t="shared" si="36"/>
        <v>98.1</v>
      </c>
      <c r="I177" s="91">
        <f t="shared" si="37"/>
        <v>9.649999999999983</v>
      </c>
      <c r="J177">
        <f t="shared" si="38"/>
        <v>89.1</v>
      </c>
      <c r="Q177" s="91"/>
    </row>
    <row r="178" spans="1:17" ht="12.75">
      <c r="A178" s="91">
        <f t="shared" si="31"/>
        <v>4.559999999999998</v>
      </c>
      <c r="B178">
        <f t="shared" si="36"/>
        <v>98.1</v>
      </c>
      <c r="I178" s="91">
        <f t="shared" si="37"/>
        <v>9.749999999999982</v>
      </c>
      <c r="J178">
        <f t="shared" si="38"/>
        <v>89.2</v>
      </c>
      <c r="Q178" s="91"/>
    </row>
    <row r="179" spans="1:17" ht="12.75">
      <c r="A179" s="91">
        <f t="shared" si="31"/>
        <v>4.584999999999998</v>
      </c>
      <c r="B179">
        <f t="shared" si="36"/>
        <v>98.1</v>
      </c>
      <c r="I179" s="91">
        <f t="shared" si="37"/>
        <v>9.849999999999982</v>
      </c>
      <c r="J179">
        <f t="shared" si="38"/>
        <v>89.2</v>
      </c>
      <c r="Q179" s="91"/>
    </row>
    <row r="180" spans="1:17" ht="12.75">
      <c r="A180" s="91">
        <f t="shared" si="31"/>
        <v>4.6099999999999985</v>
      </c>
      <c r="B180">
        <f t="shared" si="36"/>
        <v>98.2</v>
      </c>
      <c r="I180" s="91">
        <f t="shared" si="37"/>
        <v>9.949999999999982</v>
      </c>
      <c r="J180">
        <f t="shared" si="38"/>
        <v>89.3</v>
      </c>
      <c r="Q180" s="91"/>
    </row>
    <row r="181" spans="1:17" ht="12.75">
      <c r="A181" s="91">
        <f t="shared" si="31"/>
        <v>4.634999999999999</v>
      </c>
      <c r="B181">
        <f aca="true" t="shared" si="39" ref="B181:B196">ROUND(105*(1-((1/(5*A181))*(1.5-(EXP(-5*A181))))),1)</f>
        <v>98.2</v>
      </c>
      <c r="I181" s="91">
        <f t="shared" si="37"/>
        <v>10.049999999999981</v>
      </c>
      <c r="J181">
        <f t="shared" si="38"/>
        <v>89.3</v>
      </c>
      <c r="Q181" s="91"/>
    </row>
    <row r="182" spans="1:17" ht="12.75">
      <c r="A182" s="91">
        <f t="shared" si="31"/>
        <v>4.659999999999999</v>
      </c>
      <c r="B182">
        <f t="shared" si="39"/>
        <v>98.2</v>
      </c>
      <c r="I182" s="91">
        <f t="shared" si="37"/>
        <v>10.14999999999998</v>
      </c>
      <c r="J182">
        <f t="shared" si="38"/>
        <v>89.3</v>
      </c>
      <c r="Q182" s="91"/>
    </row>
    <row r="183" spans="1:17" ht="12.75">
      <c r="A183" s="91">
        <f t="shared" si="31"/>
        <v>4.685</v>
      </c>
      <c r="B183">
        <f t="shared" si="39"/>
        <v>98.3</v>
      </c>
      <c r="I183" s="91">
        <f aca="true" t="shared" si="40" ref="I183:I198">I182+0.1</f>
        <v>10.24999999999998</v>
      </c>
      <c r="J183">
        <f t="shared" si="38"/>
        <v>89.4</v>
      </c>
      <c r="Q183" s="91"/>
    </row>
    <row r="184" spans="1:17" ht="12.75">
      <c r="A184" s="91">
        <f t="shared" si="31"/>
        <v>4.71</v>
      </c>
      <c r="B184">
        <f t="shared" si="39"/>
        <v>98.3</v>
      </c>
      <c r="I184" s="91">
        <f t="shared" si="40"/>
        <v>10.34999999999998</v>
      </c>
      <c r="J184">
        <f t="shared" si="38"/>
        <v>89.4</v>
      </c>
      <c r="Q184" s="91"/>
    </row>
    <row r="185" spans="1:17" ht="12.75">
      <c r="A185" s="91">
        <f t="shared" si="31"/>
        <v>4.735</v>
      </c>
      <c r="B185">
        <f t="shared" si="39"/>
        <v>98.3</v>
      </c>
      <c r="I185" s="91">
        <f t="shared" si="40"/>
        <v>10.44999999999998</v>
      </c>
      <c r="J185">
        <f t="shared" si="38"/>
        <v>89.5</v>
      </c>
      <c r="Q185" s="91"/>
    </row>
    <row r="186" spans="1:17" ht="12.75">
      <c r="A186" s="91">
        <f t="shared" si="31"/>
        <v>4.760000000000001</v>
      </c>
      <c r="B186">
        <f t="shared" si="39"/>
        <v>98.4</v>
      </c>
      <c r="I186" s="91">
        <f t="shared" si="40"/>
        <v>10.54999999999998</v>
      </c>
      <c r="J186">
        <f t="shared" si="38"/>
        <v>89.5</v>
      </c>
      <c r="Q186" s="91"/>
    </row>
    <row r="187" spans="1:17" ht="12.75">
      <c r="A187" s="91">
        <f t="shared" si="31"/>
        <v>4.785000000000001</v>
      </c>
      <c r="B187">
        <f t="shared" si="39"/>
        <v>98.4</v>
      </c>
      <c r="I187" s="91">
        <f t="shared" si="40"/>
        <v>10.649999999999979</v>
      </c>
      <c r="J187">
        <f t="shared" si="38"/>
        <v>89.6</v>
      </c>
      <c r="Q187" s="91"/>
    </row>
    <row r="188" spans="1:17" ht="12.75">
      <c r="A188" s="91">
        <f t="shared" si="31"/>
        <v>4.810000000000001</v>
      </c>
      <c r="B188">
        <f t="shared" si="39"/>
        <v>98.5</v>
      </c>
      <c r="I188" s="91">
        <f t="shared" si="40"/>
        <v>10.749999999999979</v>
      </c>
      <c r="J188">
        <f aca="true" t="shared" si="41" ref="J188:J203">ROUND(F$2*(1-((1/(E$2*I188))*(1-(EXP(-E$2*I188))))),1)</f>
        <v>89.6</v>
      </c>
      <c r="Q188" s="91"/>
    </row>
    <row r="189" spans="1:17" ht="12.75">
      <c r="A189" s="91">
        <f t="shared" si="31"/>
        <v>4.835000000000002</v>
      </c>
      <c r="B189">
        <f t="shared" si="39"/>
        <v>98.5</v>
      </c>
      <c r="I189" s="91">
        <f t="shared" si="40"/>
        <v>10.849999999999978</v>
      </c>
      <c r="J189">
        <f t="shared" si="41"/>
        <v>89.6</v>
      </c>
      <c r="Q189" s="91"/>
    </row>
    <row r="190" spans="1:17" ht="12.75">
      <c r="A190" s="91">
        <f t="shared" si="31"/>
        <v>4.860000000000002</v>
      </c>
      <c r="B190">
        <f t="shared" si="39"/>
        <v>98.5</v>
      </c>
      <c r="I190" s="91">
        <f t="shared" si="40"/>
        <v>10.949999999999978</v>
      </c>
      <c r="J190">
        <f t="shared" si="41"/>
        <v>89.7</v>
      </c>
      <c r="Q190" s="91"/>
    </row>
    <row r="191" spans="1:17" ht="12.75">
      <c r="A191" s="91">
        <f t="shared" si="31"/>
        <v>4.8850000000000025</v>
      </c>
      <c r="B191">
        <f t="shared" si="39"/>
        <v>98.6</v>
      </c>
      <c r="I191" s="91">
        <f t="shared" si="40"/>
        <v>11.049999999999978</v>
      </c>
      <c r="J191">
        <f t="shared" si="41"/>
        <v>89.7</v>
      </c>
      <c r="Q191" s="91"/>
    </row>
    <row r="192" spans="1:17" ht="12.75">
      <c r="A192" s="91">
        <f t="shared" si="31"/>
        <v>4.910000000000003</v>
      </c>
      <c r="B192">
        <f t="shared" si="39"/>
        <v>98.6</v>
      </c>
      <c r="I192" s="91">
        <f t="shared" si="40"/>
        <v>11.149999999999977</v>
      </c>
      <c r="J192">
        <f t="shared" si="41"/>
        <v>89.8</v>
      </c>
      <c r="Q192" s="91"/>
    </row>
    <row r="193" spans="1:17" ht="12.75">
      <c r="A193" s="91">
        <f t="shared" si="31"/>
        <v>4.935000000000003</v>
      </c>
      <c r="B193">
        <f t="shared" si="39"/>
        <v>98.6</v>
      </c>
      <c r="I193" s="91">
        <f t="shared" si="40"/>
        <v>11.249999999999977</v>
      </c>
      <c r="J193">
        <f t="shared" si="41"/>
        <v>89.8</v>
      </c>
      <c r="Q193" s="91"/>
    </row>
    <row r="194" spans="1:17" ht="12.75">
      <c r="A194" s="91">
        <f t="shared" si="31"/>
        <v>4.9600000000000035</v>
      </c>
      <c r="B194">
        <f t="shared" si="39"/>
        <v>98.6</v>
      </c>
      <c r="I194" s="91">
        <f t="shared" si="40"/>
        <v>11.349999999999977</v>
      </c>
      <c r="J194">
        <f t="shared" si="41"/>
        <v>89.8</v>
      </c>
      <c r="Q194" s="91"/>
    </row>
    <row r="195" spans="1:17" ht="12.75">
      <c r="A195" s="91">
        <f t="shared" si="31"/>
        <v>4.985000000000004</v>
      </c>
      <c r="B195">
        <f t="shared" si="39"/>
        <v>98.7</v>
      </c>
      <c r="I195" s="91">
        <f t="shared" si="40"/>
        <v>11.449999999999976</v>
      </c>
      <c r="J195">
        <f t="shared" si="41"/>
        <v>89.9</v>
      </c>
      <c r="Q195" s="91"/>
    </row>
    <row r="196" spans="1:17" ht="12.75">
      <c r="A196" s="91">
        <f t="shared" si="31"/>
        <v>5.010000000000004</v>
      </c>
      <c r="B196">
        <f t="shared" si="39"/>
        <v>98.7</v>
      </c>
      <c r="I196" s="91">
        <f t="shared" si="40"/>
        <v>11.549999999999976</v>
      </c>
      <c r="J196">
        <f t="shared" si="41"/>
        <v>89.9</v>
      </c>
      <c r="Q196" s="91"/>
    </row>
    <row r="197" spans="1:17" ht="12.75">
      <c r="A197" s="91">
        <f t="shared" si="31"/>
        <v>5.035000000000005</v>
      </c>
      <c r="B197">
        <f aca="true" t="shared" si="42" ref="B197:B212">ROUND(105*(1-((1/(5*A197))*(1.5-(EXP(-5*A197))))),1)</f>
        <v>98.7</v>
      </c>
      <c r="I197" s="91">
        <f t="shared" si="40"/>
        <v>11.649999999999975</v>
      </c>
      <c r="J197">
        <f t="shared" si="41"/>
        <v>89.9</v>
      </c>
      <c r="Q197" s="91"/>
    </row>
    <row r="198" spans="1:17" ht="12.75">
      <c r="A198" s="91">
        <f t="shared" si="31"/>
        <v>5.060000000000005</v>
      </c>
      <c r="B198">
        <f t="shared" si="42"/>
        <v>98.8</v>
      </c>
      <c r="I198" s="91">
        <f t="shared" si="40"/>
        <v>11.749999999999975</v>
      </c>
      <c r="J198">
        <f t="shared" si="41"/>
        <v>90</v>
      </c>
      <c r="Q198" s="91"/>
    </row>
    <row r="199" spans="1:17" ht="12.75">
      <c r="A199" s="91">
        <f t="shared" si="31"/>
        <v>5.085000000000005</v>
      </c>
      <c r="B199">
        <f t="shared" si="42"/>
        <v>98.8</v>
      </c>
      <c r="I199" s="91">
        <f aca="true" t="shared" si="43" ref="I199:I214">I198+0.1</f>
        <v>11.849999999999975</v>
      </c>
      <c r="J199">
        <f t="shared" si="41"/>
        <v>90</v>
      </c>
      <c r="Q199" s="91"/>
    </row>
    <row r="200" spans="1:17" ht="12.75">
      <c r="A200" s="91">
        <f t="shared" si="31"/>
        <v>5.110000000000006</v>
      </c>
      <c r="B200">
        <f t="shared" si="42"/>
        <v>98.8</v>
      </c>
      <c r="I200" s="91">
        <f t="shared" si="43"/>
        <v>11.949999999999974</v>
      </c>
      <c r="J200">
        <f t="shared" si="41"/>
        <v>90</v>
      </c>
      <c r="Q200" s="91"/>
    </row>
    <row r="201" spans="1:17" ht="12.75">
      <c r="A201" s="91">
        <f aca="true" t="shared" si="44" ref="A201:A245">A200+0.025</f>
        <v>5.135000000000006</v>
      </c>
      <c r="B201">
        <f t="shared" si="42"/>
        <v>98.9</v>
      </c>
      <c r="I201" s="91">
        <f t="shared" si="43"/>
        <v>12.049999999999974</v>
      </c>
      <c r="J201">
        <f t="shared" si="41"/>
        <v>90.1</v>
      </c>
      <c r="Q201" s="91"/>
    </row>
    <row r="202" spans="1:17" ht="12.75">
      <c r="A202" s="91">
        <f t="shared" si="44"/>
        <v>5.160000000000006</v>
      </c>
      <c r="B202">
        <f t="shared" si="42"/>
        <v>98.9</v>
      </c>
      <c r="I202" s="91">
        <f t="shared" si="43"/>
        <v>12.149999999999974</v>
      </c>
      <c r="J202">
        <f t="shared" si="41"/>
        <v>90.1</v>
      </c>
      <c r="Q202" s="91"/>
    </row>
    <row r="203" spans="1:17" ht="12.75">
      <c r="A203" s="91">
        <f t="shared" si="44"/>
        <v>5.185000000000007</v>
      </c>
      <c r="B203">
        <f t="shared" si="42"/>
        <v>98.9</v>
      </c>
      <c r="I203" s="91">
        <f t="shared" si="43"/>
        <v>12.249999999999973</v>
      </c>
      <c r="J203">
        <f t="shared" si="41"/>
        <v>90.1</v>
      </c>
      <c r="Q203" s="91"/>
    </row>
    <row r="204" spans="1:17" ht="12.75">
      <c r="A204" s="91">
        <f t="shared" si="44"/>
        <v>5.210000000000007</v>
      </c>
      <c r="B204">
        <f t="shared" si="42"/>
        <v>99</v>
      </c>
      <c r="I204" s="91">
        <f t="shared" si="43"/>
        <v>12.349999999999973</v>
      </c>
      <c r="J204">
        <f aca="true" t="shared" si="45" ref="J204:J219">ROUND(F$2*(1-((1/(E$2*I204))*(1-(EXP(-E$2*I204))))),1)</f>
        <v>90.2</v>
      </c>
      <c r="Q204" s="91"/>
    </row>
    <row r="205" spans="1:17" ht="12.75">
      <c r="A205" s="91">
        <f t="shared" si="44"/>
        <v>5.235000000000007</v>
      </c>
      <c r="B205">
        <f t="shared" si="42"/>
        <v>99</v>
      </c>
      <c r="I205" s="91">
        <f t="shared" si="43"/>
        <v>12.449999999999973</v>
      </c>
      <c r="J205">
        <f t="shared" si="45"/>
        <v>90.2</v>
      </c>
      <c r="Q205" s="91"/>
    </row>
    <row r="206" spans="1:17" ht="12.75">
      <c r="A206" s="91">
        <f t="shared" si="44"/>
        <v>5.260000000000008</v>
      </c>
      <c r="B206">
        <f t="shared" si="42"/>
        <v>99</v>
      </c>
      <c r="I206" s="91">
        <f t="shared" si="43"/>
        <v>12.549999999999972</v>
      </c>
      <c r="J206">
        <f t="shared" si="45"/>
        <v>90.2</v>
      </c>
      <c r="Q206" s="91"/>
    </row>
    <row r="207" spans="1:17" ht="12.75">
      <c r="A207" s="91">
        <f t="shared" si="44"/>
        <v>5.285000000000008</v>
      </c>
      <c r="B207">
        <f t="shared" si="42"/>
        <v>99</v>
      </c>
      <c r="I207" s="91">
        <f t="shared" si="43"/>
        <v>12.649999999999972</v>
      </c>
      <c r="J207">
        <f t="shared" si="45"/>
        <v>90.3</v>
      </c>
      <c r="Q207" s="91"/>
    </row>
    <row r="208" spans="1:17" ht="12.75">
      <c r="A208" s="91">
        <f t="shared" si="44"/>
        <v>5.3100000000000085</v>
      </c>
      <c r="B208">
        <f t="shared" si="42"/>
        <v>99.1</v>
      </c>
      <c r="I208" s="91">
        <f t="shared" si="43"/>
        <v>12.749999999999972</v>
      </c>
      <c r="J208">
        <f t="shared" si="45"/>
        <v>90.3</v>
      </c>
      <c r="Q208" s="91"/>
    </row>
    <row r="209" spans="1:17" ht="12.75">
      <c r="A209" s="91">
        <f t="shared" si="44"/>
        <v>5.335000000000009</v>
      </c>
      <c r="B209">
        <f t="shared" si="42"/>
        <v>99.1</v>
      </c>
      <c r="I209" s="91">
        <f t="shared" si="43"/>
        <v>12.849999999999971</v>
      </c>
      <c r="J209">
        <f t="shared" si="45"/>
        <v>90.3</v>
      </c>
      <c r="Q209" s="91"/>
    </row>
    <row r="210" spans="1:17" ht="12.75">
      <c r="A210" s="91">
        <f t="shared" si="44"/>
        <v>5.360000000000009</v>
      </c>
      <c r="B210">
        <f t="shared" si="42"/>
        <v>99.1</v>
      </c>
      <c r="I210" s="91">
        <f t="shared" si="43"/>
        <v>12.94999999999997</v>
      </c>
      <c r="J210">
        <f t="shared" si="45"/>
        <v>90.3</v>
      </c>
      <c r="Q210" s="91"/>
    </row>
    <row r="211" spans="1:17" ht="12.75">
      <c r="A211" s="91">
        <f t="shared" si="44"/>
        <v>5.38500000000001</v>
      </c>
      <c r="B211">
        <f t="shared" si="42"/>
        <v>99.2</v>
      </c>
      <c r="I211" s="91">
        <f t="shared" si="43"/>
        <v>13.04999999999997</v>
      </c>
      <c r="J211">
        <f t="shared" si="45"/>
        <v>90.4</v>
      </c>
      <c r="Q211" s="91"/>
    </row>
    <row r="212" spans="1:17" ht="12.75">
      <c r="A212" s="91">
        <f t="shared" si="44"/>
        <v>5.41000000000001</v>
      </c>
      <c r="B212">
        <f t="shared" si="42"/>
        <v>99.2</v>
      </c>
      <c r="I212" s="91">
        <f t="shared" si="43"/>
        <v>13.14999999999997</v>
      </c>
      <c r="J212">
        <f t="shared" si="45"/>
        <v>90.4</v>
      </c>
      <c r="Q212" s="91"/>
    </row>
    <row r="213" spans="1:17" ht="12.75">
      <c r="A213" s="91">
        <f t="shared" si="44"/>
        <v>5.43500000000001</v>
      </c>
      <c r="B213">
        <f aca="true" t="shared" si="46" ref="B213:B228">ROUND(105*(1-((1/(5*A213))*(1.5-(EXP(-5*A213))))),1)</f>
        <v>99.2</v>
      </c>
      <c r="I213" s="91">
        <f t="shared" si="43"/>
        <v>13.24999999999997</v>
      </c>
      <c r="J213">
        <f t="shared" si="45"/>
        <v>90.4</v>
      </c>
      <c r="Q213" s="91"/>
    </row>
    <row r="214" spans="1:17" ht="12.75">
      <c r="A214" s="91">
        <f t="shared" si="44"/>
        <v>5.460000000000011</v>
      </c>
      <c r="B214">
        <f t="shared" si="46"/>
        <v>99.2</v>
      </c>
      <c r="I214" s="91">
        <f t="shared" si="43"/>
        <v>13.34999999999997</v>
      </c>
      <c r="J214">
        <f t="shared" si="45"/>
        <v>90.4</v>
      </c>
      <c r="Q214" s="91"/>
    </row>
    <row r="215" spans="1:17" ht="12.75">
      <c r="A215" s="91">
        <f t="shared" si="44"/>
        <v>5.485000000000011</v>
      </c>
      <c r="B215">
        <f t="shared" si="46"/>
        <v>99.3</v>
      </c>
      <c r="I215" s="91">
        <f aca="true" t="shared" si="47" ref="I215:I230">I214+0.1</f>
        <v>13.449999999999969</v>
      </c>
      <c r="J215">
        <f t="shared" si="45"/>
        <v>90.5</v>
      </c>
      <c r="Q215" s="91"/>
    </row>
    <row r="216" spans="1:17" ht="12.75">
      <c r="A216" s="91">
        <f t="shared" si="44"/>
        <v>5.510000000000011</v>
      </c>
      <c r="B216">
        <f t="shared" si="46"/>
        <v>99.3</v>
      </c>
      <c r="I216" s="91">
        <f t="shared" si="47"/>
        <v>13.549999999999969</v>
      </c>
      <c r="J216">
        <f t="shared" si="45"/>
        <v>90.5</v>
      </c>
      <c r="Q216" s="91"/>
    </row>
    <row r="217" spans="1:17" ht="12.75">
      <c r="A217" s="91">
        <f t="shared" si="44"/>
        <v>5.535000000000012</v>
      </c>
      <c r="B217">
        <f t="shared" si="46"/>
        <v>99.3</v>
      </c>
      <c r="I217" s="91">
        <f t="shared" si="47"/>
        <v>13.649999999999968</v>
      </c>
      <c r="J217">
        <f t="shared" si="45"/>
        <v>90.5</v>
      </c>
      <c r="Q217" s="91"/>
    </row>
    <row r="218" spans="1:17" ht="12.75">
      <c r="A218" s="91">
        <f t="shared" si="44"/>
        <v>5.560000000000012</v>
      </c>
      <c r="B218">
        <f t="shared" si="46"/>
        <v>99.3</v>
      </c>
      <c r="I218" s="91">
        <f t="shared" si="47"/>
        <v>13.749999999999968</v>
      </c>
      <c r="J218">
        <f t="shared" si="45"/>
        <v>90.6</v>
      </c>
      <c r="Q218" s="91"/>
    </row>
    <row r="219" spans="1:17" ht="12.75">
      <c r="A219" s="91">
        <f t="shared" si="44"/>
        <v>5.585000000000012</v>
      </c>
      <c r="B219">
        <f t="shared" si="46"/>
        <v>99.4</v>
      </c>
      <c r="I219" s="91">
        <f t="shared" si="47"/>
        <v>13.849999999999968</v>
      </c>
      <c r="J219">
        <f t="shared" si="45"/>
        <v>90.6</v>
      </c>
      <c r="Q219" s="91"/>
    </row>
    <row r="220" spans="1:17" ht="12.75">
      <c r="A220" s="91">
        <f t="shared" si="44"/>
        <v>5.610000000000013</v>
      </c>
      <c r="B220">
        <f t="shared" si="46"/>
        <v>99.4</v>
      </c>
      <c r="I220" s="91">
        <f t="shared" si="47"/>
        <v>13.949999999999967</v>
      </c>
      <c r="J220">
        <f aca="true" t="shared" si="48" ref="J220:J235">ROUND(F$2*(1-((1/(E$2*I220))*(1-(EXP(-E$2*I220))))),1)</f>
        <v>90.6</v>
      </c>
      <c r="Q220" s="91"/>
    </row>
    <row r="221" spans="1:17" ht="12.75">
      <c r="A221" s="91">
        <f t="shared" si="44"/>
        <v>5.635000000000013</v>
      </c>
      <c r="B221">
        <f t="shared" si="46"/>
        <v>99.4</v>
      </c>
      <c r="I221" s="91">
        <f t="shared" si="47"/>
        <v>14.049999999999967</v>
      </c>
      <c r="J221">
        <f t="shared" si="48"/>
        <v>90.6</v>
      </c>
      <c r="Q221" s="91"/>
    </row>
    <row r="222" spans="1:17" ht="12.75">
      <c r="A222" s="91">
        <f t="shared" si="44"/>
        <v>5.6600000000000135</v>
      </c>
      <c r="B222">
        <f t="shared" si="46"/>
        <v>99.4</v>
      </c>
      <c r="I222" s="91">
        <f t="shared" si="47"/>
        <v>14.149999999999967</v>
      </c>
      <c r="J222">
        <f t="shared" si="48"/>
        <v>90.6</v>
      </c>
      <c r="Q222" s="91"/>
    </row>
    <row r="223" spans="1:17" ht="12.75">
      <c r="A223" s="91">
        <f t="shared" si="44"/>
        <v>5.685000000000014</v>
      </c>
      <c r="B223">
        <f t="shared" si="46"/>
        <v>99.5</v>
      </c>
      <c r="I223" s="91">
        <f t="shared" si="47"/>
        <v>14.249999999999966</v>
      </c>
      <c r="J223">
        <f t="shared" si="48"/>
        <v>90.7</v>
      </c>
      <c r="Q223" s="91"/>
    </row>
    <row r="224" spans="1:17" ht="12.75">
      <c r="A224" s="91">
        <f t="shared" si="44"/>
        <v>5.710000000000014</v>
      </c>
      <c r="B224">
        <f t="shared" si="46"/>
        <v>99.5</v>
      </c>
      <c r="I224" s="91">
        <f t="shared" si="47"/>
        <v>14.349999999999966</v>
      </c>
      <c r="J224">
        <f t="shared" si="48"/>
        <v>90.7</v>
      </c>
      <c r="Q224" s="91"/>
    </row>
    <row r="225" spans="1:17" ht="12.75">
      <c r="A225" s="91">
        <f t="shared" si="44"/>
        <v>5.7350000000000145</v>
      </c>
      <c r="B225">
        <f t="shared" si="46"/>
        <v>99.5</v>
      </c>
      <c r="I225" s="91">
        <f t="shared" si="47"/>
        <v>14.449999999999966</v>
      </c>
      <c r="J225">
        <f t="shared" si="48"/>
        <v>90.7</v>
      </c>
      <c r="Q225" s="91"/>
    </row>
    <row r="226" spans="1:17" ht="12.75">
      <c r="A226" s="91">
        <f t="shared" si="44"/>
        <v>5.760000000000015</v>
      </c>
      <c r="B226">
        <f t="shared" si="46"/>
        <v>99.5</v>
      </c>
      <c r="I226" s="91">
        <f t="shared" si="47"/>
        <v>14.549999999999965</v>
      </c>
      <c r="J226">
        <f t="shared" si="48"/>
        <v>90.7</v>
      </c>
      <c r="Q226" s="91"/>
    </row>
    <row r="227" spans="1:17" ht="12.75">
      <c r="A227" s="91">
        <f t="shared" si="44"/>
        <v>5.785000000000015</v>
      </c>
      <c r="B227">
        <f t="shared" si="46"/>
        <v>99.6</v>
      </c>
      <c r="I227" s="91">
        <f t="shared" si="47"/>
        <v>14.649999999999965</v>
      </c>
      <c r="J227">
        <f t="shared" si="48"/>
        <v>90.8</v>
      </c>
      <c r="Q227" s="91"/>
    </row>
    <row r="228" spans="1:17" ht="12.75">
      <c r="A228" s="91">
        <f t="shared" si="44"/>
        <v>5.810000000000016</v>
      </c>
      <c r="B228">
        <f t="shared" si="46"/>
        <v>99.6</v>
      </c>
      <c r="I228" s="91">
        <f t="shared" si="47"/>
        <v>14.749999999999964</v>
      </c>
      <c r="J228">
        <f t="shared" si="48"/>
        <v>90.8</v>
      </c>
      <c r="Q228" s="91"/>
    </row>
    <row r="229" spans="1:17" ht="12.75">
      <c r="A229" s="91">
        <f t="shared" si="44"/>
        <v>5.835000000000016</v>
      </c>
      <c r="B229">
        <f aca="true" t="shared" si="49" ref="B229:B244">ROUND(105*(1-((1/(5*A229))*(1.5-(EXP(-5*A229))))),1)</f>
        <v>99.6</v>
      </c>
      <c r="I229" s="91">
        <f t="shared" si="47"/>
        <v>14.849999999999964</v>
      </c>
      <c r="J229">
        <f t="shared" si="48"/>
        <v>90.8</v>
      </c>
      <c r="Q229" s="91"/>
    </row>
    <row r="230" spans="1:17" ht="12.75">
      <c r="A230" s="91">
        <f t="shared" si="44"/>
        <v>5.860000000000016</v>
      </c>
      <c r="B230">
        <f t="shared" si="49"/>
        <v>99.6</v>
      </c>
      <c r="I230" s="91">
        <f t="shared" si="47"/>
        <v>14.949999999999964</v>
      </c>
      <c r="J230">
        <f t="shared" si="48"/>
        <v>90.8</v>
      </c>
      <c r="Q230" s="91"/>
    </row>
    <row r="231" spans="1:17" ht="12.75">
      <c r="A231" s="91">
        <f t="shared" si="44"/>
        <v>5.885000000000017</v>
      </c>
      <c r="B231">
        <f t="shared" si="49"/>
        <v>99.6</v>
      </c>
      <c r="I231" s="91">
        <f aca="true" t="shared" si="50" ref="I231:I246">I230+0.1</f>
        <v>15.049999999999963</v>
      </c>
      <c r="J231">
        <f t="shared" si="48"/>
        <v>90.8</v>
      </c>
      <c r="Q231" s="91"/>
    </row>
    <row r="232" spans="1:17" ht="12.75">
      <c r="A232" s="91">
        <f t="shared" si="44"/>
        <v>5.910000000000017</v>
      </c>
      <c r="B232">
        <f t="shared" si="49"/>
        <v>99.7</v>
      </c>
      <c r="I232" s="91">
        <f t="shared" si="50"/>
        <v>15.149999999999963</v>
      </c>
      <c r="J232">
        <f t="shared" si="48"/>
        <v>90.9</v>
      </c>
      <c r="Q232" s="91"/>
    </row>
    <row r="233" spans="1:17" ht="12.75">
      <c r="A233" s="91">
        <f t="shared" si="44"/>
        <v>5.935000000000017</v>
      </c>
      <c r="B233">
        <f t="shared" si="49"/>
        <v>99.7</v>
      </c>
      <c r="I233" s="91">
        <f t="shared" si="50"/>
        <v>15.249999999999963</v>
      </c>
      <c r="J233">
        <f t="shared" si="48"/>
        <v>90.9</v>
      </c>
      <c r="Q233" s="91"/>
    </row>
    <row r="234" spans="1:17" ht="12.75">
      <c r="A234" s="91">
        <f t="shared" si="44"/>
        <v>5.960000000000018</v>
      </c>
      <c r="B234">
        <f t="shared" si="49"/>
        <v>99.7</v>
      </c>
      <c r="I234" s="91">
        <f t="shared" si="50"/>
        <v>15.349999999999962</v>
      </c>
      <c r="J234">
        <f t="shared" si="48"/>
        <v>90.9</v>
      </c>
      <c r="Q234" s="91"/>
    </row>
    <row r="235" spans="1:17" ht="12.75">
      <c r="A235" s="91">
        <f t="shared" si="44"/>
        <v>5.985000000000018</v>
      </c>
      <c r="B235">
        <f t="shared" si="49"/>
        <v>99.7</v>
      </c>
      <c r="I235" s="91">
        <f t="shared" si="50"/>
        <v>15.449999999999962</v>
      </c>
      <c r="J235">
        <f t="shared" si="48"/>
        <v>90.9</v>
      </c>
      <c r="Q235" s="91"/>
    </row>
    <row r="236" spans="1:17" ht="12.75">
      <c r="A236" s="91">
        <f t="shared" si="44"/>
        <v>6.010000000000018</v>
      </c>
      <c r="B236">
        <f t="shared" si="49"/>
        <v>99.8</v>
      </c>
      <c r="I236" s="91">
        <f t="shared" si="50"/>
        <v>15.549999999999962</v>
      </c>
      <c r="J236">
        <f aca="true" t="shared" si="51" ref="J236:J251">ROUND(F$2*(1-((1/(E$2*I236))*(1-(EXP(-E$2*I236))))),1)</f>
        <v>90.9</v>
      </c>
      <c r="Q236" s="91"/>
    </row>
    <row r="237" spans="1:17" ht="12.75">
      <c r="A237" s="91">
        <f t="shared" si="44"/>
        <v>6.035000000000019</v>
      </c>
      <c r="B237">
        <f t="shared" si="49"/>
        <v>99.8</v>
      </c>
      <c r="I237" s="91">
        <f t="shared" si="50"/>
        <v>15.649999999999961</v>
      </c>
      <c r="J237">
        <f t="shared" si="51"/>
        <v>91</v>
      </c>
      <c r="Q237" s="91"/>
    </row>
    <row r="238" spans="1:17" ht="12.75">
      <c r="A238" s="91">
        <f t="shared" si="44"/>
        <v>6.060000000000019</v>
      </c>
      <c r="B238">
        <f t="shared" si="49"/>
        <v>99.8</v>
      </c>
      <c r="I238" s="91">
        <f t="shared" si="50"/>
        <v>15.749999999999961</v>
      </c>
      <c r="J238">
        <f t="shared" si="51"/>
        <v>91</v>
      </c>
      <c r="Q238" s="91"/>
    </row>
    <row r="239" spans="1:17" ht="12.75">
      <c r="A239" s="91">
        <f t="shared" si="44"/>
        <v>6.0850000000000195</v>
      </c>
      <c r="B239">
        <f t="shared" si="49"/>
        <v>99.8</v>
      </c>
      <c r="I239" s="91">
        <f t="shared" si="50"/>
        <v>15.84999999999996</v>
      </c>
      <c r="J239">
        <f t="shared" si="51"/>
        <v>91</v>
      </c>
      <c r="Q239" s="91"/>
    </row>
    <row r="240" spans="1:17" ht="12.75">
      <c r="A240" s="91">
        <f t="shared" si="44"/>
        <v>6.11000000000002</v>
      </c>
      <c r="B240">
        <f t="shared" si="49"/>
        <v>99.8</v>
      </c>
      <c r="I240" s="91">
        <f t="shared" si="50"/>
        <v>15.94999999999996</v>
      </c>
      <c r="J240">
        <f t="shared" si="51"/>
        <v>91</v>
      </c>
      <c r="Q240" s="91"/>
    </row>
    <row r="241" spans="1:17" ht="12.75">
      <c r="A241" s="91">
        <f t="shared" si="44"/>
        <v>6.13500000000002</v>
      </c>
      <c r="B241">
        <f t="shared" si="49"/>
        <v>99.9</v>
      </c>
      <c r="I241" s="91">
        <f t="shared" si="50"/>
        <v>16.04999999999996</v>
      </c>
      <c r="J241">
        <f t="shared" si="51"/>
        <v>91</v>
      </c>
      <c r="Q241" s="91"/>
    </row>
    <row r="242" spans="1:17" ht="12.75">
      <c r="A242" s="91">
        <f t="shared" si="44"/>
        <v>6.160000000000021</v>
      </c>
      <c r="B242">
        <f t="shared" si="49"/>
        <v>99.9</v>
      </c>
      <c r="I242" s="91">
        <f t="shared" si="50"/>
        <v>16.149999999999963</v>
      </c>
      <c r="J242">
        <f t="shared" si="51"/>
        <v>91.1</v>
      </c>
      <c r="Q242" s="91"/>
    </row>
    <row r="243" spans="1:17" ht="12.75">
      <c r="A243" s="91">
        <f t="shared" si="44"/>
        <v>6.185000000000021</v>
      </c>
      <c r="B243">
        <f t="shared" si="49"/>
        <v>99.9</v>
      </c>
      <c r="I243" s="91">
        <f t="shared" si="50"/>
        <v>16.249999999999964</v>
      </c>
      <c r="J243">
        <f t="shared" si="51"/>
        <v>91.1</v>
      </c>
      <c r="Q243" s="91"/>
    </row>
    <row r="244" spans="1:17" ht="12.75">
      <c r="A244" s="91">
        <f t="shared" si="44"/>
        <v>6.210000000000021</v>
      </c>
      <c r="B244">
        <f t="shared" si="49"/>
        <v>99.9</v>
      </c>
      <c r="I244" s="91">
        <f t="shared" si="50"/>
        <v>16.349999999999966</v>
      </c>
      <c r="J244">
        <f t="shared" si="51"/>
        <v>91.1</v>
      </c>
      <c r="Q244" s="91"/>
    </row>
    <row r="245" spans="1:17" ht="12.75">
      <c r="A245" s="91">
        <f t="shared" si="44"/>
        <v>6.235000000000022</v>
      </c>
      <c r="B245">
        <f>ROUND(105*(1-((1/(5*A245))*(1.5-(EXP(-5*A245))))),1)</f>
        <v>99.9</v>
      </c>
      <c r="I245" s="91">
        <f t="shared" si="50"/>
        <v>16.449999999999967</v>
      </c>
      <c r="J245">
        <f t="shared" si="51"/>
        <v>91.1</v>
      </c>
      <c r="Q245" s="91"/>
    </row>
    <row r="246" spans="9:17" ht="12.75">
      <c r="I246" s="91">
        <f t="shared" si="50"/>
        <v>16.54999999999997</v>
      </c>
      <c r="J246">
        <f t="shared" si="51"/>
        <v>91.1</v>
      </c>
      <c r="Q246" s="91"/>
    </row>
    <row r="247" spans="9:17" ht="12.75">
      <c r="I247" s="91">
        <f aca="true" t="shared" si="52" ref="I247:I262">I246+0.1</f>
        <v>16.64999999999997</v>
      </c>
      <c r="J247">
        <f t="shared" si="51"/>
        <v>91.1</v>
      </c>
      <c r="Q247" s="91"/>
    </row>
    <row r="248" spans="9:17" ht="12.75">
      <c r="I248" s="91">
        <f t="shared" si="52"/>
        <v>16.74999999999997</v>
      </c>
      <c r="J248">
        <f t="shared" si="51"/>
        <v>91.2</v>
      </c>
      <c r="Q248" s="91"/>
    </row>
    <row r="249" spans="9:17" ht="12.75">
      <c r="I249" s="91">
        <f t="shared" si="52"/>
        <v>16.849999999999973</v>
      </c>
      <c r="J249">
        <f t="shared" si="51"/>
        <v>91.2</v>
      </c>
      <c r="Q249" s="91"/>
    </row>
    <row r="250" spans="9:17" ht="12.75">
      <c r="I250" s="91">
        <f t="shared" si="52"/>
        <v>16.949999999999974</v>
      </c>
      <c r="J250">
        <f t="shared" si="51"/>
        <v>91.2</v>
      </c>
      <c r="Q250" s="91"/>
    </row>
    <row r="251" spans="9:17" ht="12.75">
      <c r="I251" s="91">
        <f t="shared" si="52"/>
        <v>17.049999999999976</v>
      </c>
      <c r="J251">
        <f t="shared" si="51"/>
        <v>91.2</v>
      </c>
      <c r="Q251" s="91"/>
    </row>
    <row r="252" spans="9:17" ht="12.75">
      <c r="I252" s="91">
        <f t="shared" si="52"/>
        <v>17.149999999999977</v>
      </c>
      <c r="J252">
        <f aca="true" t="shared" si="53" ref="J252:J267">ROUND(F$2*(1-((1/(E$2*I252))*(1-(EXP(-E$2*I252))))),1)</f>
        <v>91.2</v>
      </c>
      <c r="Q252" s="91"/>
    </row>
    <row r="253" spans="9:17" ht="12.75">
      <c r="I253" s="91">
        <f t="shared" si="52"/>
        <v>17.24999999999998</v>
      </c>
      <c r="J253">
        <f t="shared" si="53"/>
        <v>91.2</v>
      </c>
      <c r="Q253" s="91"/>
    </row>
    <row r="254" spans="9:17" ht="12.75">
      <c r="I254" s="91">
        <f t="shared" si="52"/>
        <v>17.34999999999998</v>
      </c>
      <c r="J254">
        <f t="shared" si="53"/>
        <v>91.3</v>
      </c>
      <c r="Q254" s="91"/>
    </row>
    <row r="255" spans="9:17" ht="12.75">
      <c r="I255" s="91">
        <f t="shared" si="52"/>
        <v>17.44999999999998</v>
      </c>
      <c r="J255">
        <f t="shared" si="53"/>
        <v>91.3</v>
      </c>
      <c r="Q255" s="91"/>
    </row>
    <row r="256" spans="9:17" ht="12.75">
      <c r="I256" s="91">
        <f t="shared" si="52"/>
        <v>17.549999999999983</v>
      </c>
      <c r="J256">
        <f t="shared" si="53"/>
        <v>91.3</v>
      </c>
      <c r="Q256" s="91"/>
    </row>
    <row r="257" spans="9:17" ht="12.75">
      <c r="I257" s="91">
        <f t="shared" si="52"/>
        <v>17.649999999999984</v>
      </c>
      <c r="J257">
        <f t="shared" si="53"/>
        <v>91.3</v>
      </c>
      <c r="Q257" s="91"/>
    </row>
    <row r="258" spans="9:17" ht="12.75">
      <c r="I258" s="91">
        <f t="shared" si="52"/>
        <v>17.749999999999986</v>
      </c>
      <c r="J258">
        <f t="shared" si="53"/>
        <v>91.3</v>
      </c>
      <c r="Q258" s="91"/>
    </row>
    <row r="259" spans="9:17" ht="12.75">
      <c r="I259" s="91">
        <f t="shared" si="52"/>
        <v>17.849999999999987</v>
      </c>
      <c r="J259">
        <f t="shared" si="53"/>
        <v>91.3</v>
      </c>
      <c r="Q259" s="91"/>
    </row>
    <row r="260" spans="9:17" ht="12.75">
      <c r="I260" s="91">
        <f t="shared" si="52"/>
        <v>17.94999999999999</v>
      </c>
      <c r="J260">
        <f t="shared" si="53"/>
        <v>91.3</v>
      </c>
      <c r="Q260" s="91"/>
    </row>
    <row r="261" spans="1:17" ht="12.75">
      <c r="A261" s="91"/>
      <c r="I261" s="91">
        <f t="shared" si="52"/>
        <v>18.04999999999999</v>
      </c>
      <c r="J261">
        <f t="shared" si="53"/>
        <v>91.4</v>
      </c>
      <c r="Q261" s="91"/>
    </row>
    <row r="262" spans="1:17" ht="12.75">
      <c r="A262" s="91"/>
      <c r="I262" s="91">
        <f t="shared" si="52"/>
        <v>18.14999999999999</v>
      </c>
      <c r="J262">
        <f t="shared" si="53"/>
        <v>91.4</v>
      </c>
      <c r="Q262" s="91"/>
    </row>
    <row r="263" spans="1:17" ht="12.75">
      <c r="A263" s="91"/>
      <c r="I263" s="91">
        <f aca="true" t="shared" si="54" ref="I263:I278">I262+0.1</f>
        <v>18.249999999999993</v>
      </c>
      <c r="J263">
        <f t="shared" si="53"/>
        <v>91.4</v>
      </c>
      <c r="Q263" s="91"/>
    </row>
    <row r="264" spans="1:17" ht="12.75">
      <c r="A264" s="91"/>
      <c r="I264" s="91">
        <f t="shared" si="54"/>
        <v>18.349999999999994</v>
      </c>
      <c r="J264">
        <f t="shared" si="53"/>
        <v>91.4</v>
      </c>
      <c r="Q264" s="91"/>
    </row>
    <row r="265" spans="1:17" ht="12.75">
      <c r="A265" s="91"/>
      <c r="I265" s="91">
        <f t="shared" si="54"/>
        <v>18.449999999999996</v>
      </c>
      <c r="J265">
        <f t="shared" si="53"/>
        <v>91.4</v>
      </c>
      <c r="Q265" s="91"/>
    </row>
    <row r="266" spans="1:17" ht="12.75">
      <c r="A266" s="91"/>
      <c r="I266" s="91">
        <f t="shared" si="54"/>
        <v>18.549999999999997</v>
      </c>
      <c r="J266">
        <f t="shared" si="53"/>
        <v>91.4</v>
      </c>
      <c r="Q266" s="91"/>
    </row>
    <row r="267" spans="1:17" ht="12.75">
      <c r="A267" s="91"/>
      <c r="I267" s="91">
        <f t="shared" si="54"/>
        <v>18.65</v>
      </c>
      <c r="J267">
        <f t="shared" si="53"/>
        <v>91.4</v>
      </c>
      <c r="Q267" s="91"/>
    </row>
    <row r="268" spans="1:17" ht="12.75">
      <c r="A268" s="91"/>
      <c r="I268" s="91">
        <f t="shared" si="54"/>
        <v>18.75</v>
      </c>
      <c r="J268">
        <f aca="true" t="shared" si="55" ref="J268:J283">ROUND(F$2*(1-((1/(E$2*I268))*(1-(EXP(-E$2*I268))))),1)</f>
        <v>91.5</v>
      </c>
      <c r="Q268" s="91"/>
    </row>
    <row r="269" spans="1:17" ht="12.75">
      <c r="A269" s="91"/>
      <c r="I269" s="91">
        <f t="shared" si="54"/>
        <v>18.85</v>
      </c>
      <c r="J269">
        <f t="shared" si="55"/>
        <v>91.5</v>
      </c>
      <c r="Q269" s="91"/>
    </row>
    <row r="270" spans="1:17" ht="12.75">
      <c r="A270" s="91"/>
      <c r="I270" s="91">
        <f t="shared" si="54"/>
        <v>18.950000000000003</v>
      </c>
      <c r="J270">
        <f t="shared" si="55"/>
        <v>91.5</v>
      </c>
      <c r="Q270" s="91"/>
    </row>
    <row r="271" spans="1:17" ht="12.75">
      <c r="A271" s="91"/>
      <c r="I271" s="91">
        <f t="shared" si="54"/>
        <v>19.050000000000004</v>
      </c>
      <c r="J271">
        <f t="shared" si="55"/>
        <v>91.5</v>
      </c>
      <c r="Q271" s="91"/>
    </row>
    <row r="272" spans="1:17" ht="12.75">
      <c r="A272" s="91"/>
      <c r="I272" s="91">
        <f t="shared" si="54"/>
        <v>19.150000000000006</v>
      </c>
      <c r="J272">
        <f t="shared" si="55"/>
        <v>91.5</v>
      </c>
      <c r="Q272" s="91"/>
    </row>
    <row r="273" spans="1:17" ht="12.75">
      <c r="A273" s="91"/>
      <c r="I273" s="91">
        <f t="shared" si="54"/>
        <v>19.250000000000007</v>
      </c>
      <c r="J273">
        <f t="shared" si="55"/>
        <v>91.5</v>
      </c>
      <c r="Q273" s="91"/>
    </row>
    <row r="274" spans="1:17" ht="12.75">
      <c r="A274" s="91"/>
      <c r="I274" s="91">
        <f t="shared" si="54"/>
        <v>19.35000000000001</v>
      </c>
      <c r="J274">
        <f t="shared" si="55"/>
        <v>91.5</v>
      </c>
      <c r="Q274" s="91"/>
    </row>
    <row r="275" spans="1:17" ht="12.75">
      <c r="A275" s="91"/>
      <c r="I275" s="91">
        <f t="shared" si="54"/>
        <v>19.45000000000001</v>
      </c>
      <c r="J275">
        <f t="shared" si="55"/>
        <v>91.5</v>
      </c>
      <c r="Q275" s="91"/>
    </row>
    <row r="276" spans="1:17" ht="12.75">
      <c r="A276" s="91"/>
      <c r="I276" s="91">
        <f t="shared" si="54"/>
        <v>19.55000000000001</v>
      </c>
      <c r="J276">
        <f t="shared" si="55"/>
        <v>91.6</v>
      </c>
      <c r="Q276" s="91"/>
    </row>
    <row r="277" spans="1:17" ht="12.75">
      <c r="A277" s="91"/>
      <c r="I277" s="91">
        <f t="shared" si="54"/>
        <v>19.650000000000013</v>
      </c>
      <c r="J277">
        <f t="shared" si="55"/>
        <v>91.6</v>
      </c>
      <c r="Q277" s="91"/>
    </row>
    <row r="278" spans="1:17" ht="12.75">
      <c r="A278" s="91"/>
      <c r="I278" s="91">
        <f t="shared" si="54"/>
        <v>19.750000000000014</v>
      </c>
      <c r="J278">
        <f t="shared" si="55"/>
        <v>91.6</v>
      </c>
      <c r="Q278" s="91"/>
    </row>
    <row r="279" spans="1:17" ht="12.75">
      <c r="A279" s="91"/>
      <c r="I279" s="91">
        <f aca="true" t="shared" si="56" ref="I279:I294">I278+0.1</f>
        <v>19.850000000000016</v>
      </c>
      <c r="J279">
        <f t="shared" si="55"/>
        <v>91.6</v>
      </c>
      <c r="Q279" s="91"/>
    </row>
    <row r="280" spans="1:17" ht="12.75">
      <c r="A280" s="91"/>
      <c r="I280" s="91">
        <f t="shared" si="56"/>
        <v>19.950000000000017</v>
      </c>
      <c r="J280">
        <f t="shared" si="55"/>
        <v>91.6</v>
      </c>
      <c r="Q280" s="91"/>
    </row>
    <row r="281" spans="1:17" ht="12.75">
      <c r="A281" s="91"/>
      <c r="I281" s="91">
        <f t="shared" si="56"/>
        <v>20.05000000000002</v>
      </c>
      <c r="J281">
        <f t="shared" si="55"/>
        <v>91.6</v>
      </c>
      <c r="Q281" s="91"/>
    </row>
    <row r="282" spans="1:17" ht="12.75">
      <c r="A282" s="91"/>
      <c r="I282" s="91">
        <f t="shared" si="56"/>
        <v>20.15000000000002</v>
      </c>
      <c r="J282">
        <f t="shared" si="55"/>
        <v>91.6</v>
      </c>
      <c r="Q282" s="91"/>
    </row>
    <row r="283" spans="1:17" ht="12.75">
      <c r="A283" s="91"/>
      <c r="I283" s="91">
        <f t="shared" si="56"/>
        <v>20.25000000000002</v>
      </c>
      <c r="J283">
        <f t="shared" si="55"/>
        <v>91.6</v>
      </c>
      <c r="Q283" s="91"/>
    </row>
    <row r="284" spans="1:17" ht="12.75">
      <c r="A284" s="91"/>
      <c r="I284" s="91">
        <f t="shared" si="56"/>
        <v>20.350000000000023</v>
      </c>
      <c r="J284">
        <f aca="true" t="shared" si="57" ref="J284:J299">ROUND(F$2*(1-((1/(E$2*I284))*(1-(EXP(-E$2*I284))))),1)</f>
        <v>91.7</v>
      </c>
      <c r="Q284" s="91"/>
    </row>
    <row r="285" spans="1:17" ht="12.75">
      <c r="A285" s="91"/>
      <c r="I285" s="91">
        <f t="shared" si="56"/>
        <v>20.450000000000024</v>
      </c>
      <c r="J285">
        <f t="shared" si="57"/>
        <v>91.7</v>
      </c>
      <c r="Q285" s="91"/>
    </row>
    <row r="286" spans="1:17" ht="12.75">
      <c r="A286" s="91"/>
      <c r="I286" s="91">
        <f t="shared" si="56"/>
        <v>20.550000000000026</v>
      </c>
      <c r="J286">
        <f t="shared" si="57"/>
        <v>91.7</v>
      </c>
      <c r="Q286" s="91"/>
    </row>
    <row r="287" spans="1:17" ht="12.75">
      <c r="A287" s="91"/>
      <c r="I287" s="91">
        <f t="shared" si="56"/>
        <v>20.650000000000027</v>
      </c>
      <c r="J287">
        <f t="shared" si="57"/>
        <v>91.7</v>
      </c>
      <c r="Q287" s="91"/>
    </row>
    <row r="288" spans="1:17" ht="12.75">
      <c r="A288" s="91"/>
      <c r="I288" s="91">
        <f t="shared" si="56"/>
        <v>20.75000000000003</v>
      </c>
      <c r="J288">
        <f t="shared" si="57"/>
        <v>91.7</v>
      </c>
      <c r="Q288" s="91"/>
    </row>
    <row r="289" spans="1:17" ht="12.75">
      <c r="A289" s="91"/>
      <c r="I289" s="91">
        <f t="shared" si="56"/>
        <v>20.85000000000003</v>
      </c>
      <c r="J289">
        <f t="shared" si="57"/>
        <v>91.7</v>
      </c>
      <c r="Q289" s="91"/>
    </row>
    <row r="290" spans="1:17" ht="12.75">
      <c r="A290" s="91"/>
      <c r="I290" s="91">
        <f t="shared" si="56"/>
        <v>20.95000000000003</v>
      </c>
      <c r="J290">
        <f t="shared" si="57"/>
        <v>91.7</v>
      </c>
      <c r="Q290" s="91"/>
    </row>
    <row r="291" spans="1:17" ht="12.75">
      <c r="A291" s="91"/>
      <c r="I291" s="91">
        <f t="shared" si="56"/>
        <v>21.050000000000033</v>
      </c>
      <c r="J291">
        <f t="shared" si="57"/>
        <v>91.7</v>
      </c>
      <c r="Q291" s="91"/>
    </row>
    <row r="292" spans="1:17" ht="12.75">
      <c r="A292" s="91"/>
      <c r="I292" s="91">
        <f t="shared" si="56"/>
        <v>21.150000000000034</v>
      </c>
      <c r="J292">
        <f t="shared" si="57"/>
        <v>91.7</v>
      </c>
      <c r="Q292" s="91"/>
    </row>
    <row r="293" spans="1:17" ht="12.75">
      <c r="A293" s="91"/>
      <c r="I293" s="91">
        <f t="shared" si="56"/>
        <v>21.250000000000036</v>
      </c>
      <c r="J293">
        <f t="shared" si="57"/>
        <v>91.8</v>
      </c>
      <c r="Q293" s="91"/>
    </row>
    <row r="294" spans="1:17" ht="12.75">
      <c r="A294" s="91"/>
      <c r="I294" s="91">
        <f t="shared" si="56"/>
        <v>21.350000000000037</v>
      </c>
      <c r="J294">
        <f t="shared" si="57"/>
        <v>91.8</v>
      </c>
      <c r="Q294" s="91"/>
    </row>
    <row r="295" spans="1:17" ht="12.75">
      <c r="A295" s="91"/>
      <c r="I295" s="91">
        <f aca="true" t="shared" si="58" ref="I295:I310">I294+0.1</f>
        <v>21.45000000000004</v>
      </c>
      <c r="J295">
        <f t="shared" si="57"/>
        <v>91.8</v>
      </c>
      <c r="Q295" s="91"/>
    </row>
    <row r="296" spans="1:17" ht="12.75">
      <c r="A296" s="91"/>
      <c r="I296" s="91">
        <f t="shared" si="58"/>
        <v>21.55000000000004</v>
      </c>
      <c r="J296">
        <f t="shared" si="57"/>
        <v>91.8</v>
      </c>
      <c r="Q296" s="91"/>
    </row>
    <row r="297" spans="1:17" ht="12.75">
      <c r="A297" s="91"/>
      <c r="I297" s="91">
        <f t="shared" si="58"/>
        <v>21.65000000000004</v>
      </c>
      <c r="J297">
        <f t="shared" si="57"/>
        <v>91.8</v>
      </c>
      <c r="Q297" s="91"/>
    </row>
    <row r="298" spans="1:17" ht="12.75">
      <c r="A298" s="91"/>
      <c r="I298" s="91">
        <f t="shared" si="58"/>
        <v>21.750000000000043</v>
      </c>
      <c r="J298">
        <f t="shared" si="57"/>
        <v>91.8</v>
      </c>
      <c r="Q298" s="91"/>
    </row>
    <row r="299" spans="1:17" ht="12.75">
      <c r="A299" s="91"/>
      <c r="I299" s="91">
        <f t="shared" si="58"/>
        <v>21.850000000000044</v>
      </c>
      <c r="J299">
        <f t="shared" si="57"/>
        <v>91.8</v>
      </c>
      <c r="Q299" s="91"/>
    </row>
    <row r="300" spans="1:17" ht="12.75">
      <c r="A300" s="91"/>
      <c r="I300" s="91">
        <f t="shared" si="58"/>
        <v>21.950000000000045</v>
      </c>
      <c r="J300">
        <f aca="true" t="shared" si="59" ref="J300:J315">ROUND(F$2*(1-((1/(E$2*I300))*(1-(EXP(-E$2*I300))))),1)</f>
        <v>91.8</v>
      </c>
      <c r="Q300" s="91"/>
    </row>
    <row r="301" spans="1:17" ht="12.75">
      <c r="A301" s="91"/>
      <c r="I301" s="91">
        <f t="shared" si="58"/>
        <v>22.050000000000047</v>
      </c>
      <c r="J301">
        <f t="shared" si="59"/>
        <v>91.8</v>
      </c>
      <c r="Q301" s="91"/>
    </row>
    <row r="302" spans="1:17" ht="12.75">
      <c r="A302" s="91"/>
      <c r="I302" s="91">
        <f t="shared" si="58"/>
        <v>22.15000000000005</v>
      </c>
      <c r="J302">
        <f t="shared" si="59"/>
        <v>91.8</v>
      </c>
      <c r="Q302" s="91"/>
    </row>
    <row r="303" spans="1:17" ht="12.75">
      <c r="A303" s="91"/>
      <c r="I303" s="91">
        <f t="shared" si="58"/>
        <v>22.25000000000005</v>
      </c>
      <c r="J303">
        <f t="shared" si="59"/>
        <v>91.9</v>
      </c>
      <c r="Q303" s="91"/>
    </row>
    <row r="304" spans="1:17" ht="12.75">
      <c r="A304" s="91"/>
      <c r="I304" s="91">
        <f t="shared" si="58"/>
        <v>22.35000000000005</v>
      </c>
      <c r="J304">
        <f t="shared" si="59"/>
        <v>91.9</v>
      </c>
      <c r="Q304" s="91"/>
    </row>
    <row r="305" spans="1:17" ht="12.75">
      <c r="A305" s="91"/>
      <c r="I305" s="91">
        <f t="shared" si="58"/>
        <v>22.450000000000053</v>
      </c>
      <c r="J305">
        <f t="shared" si="59"/>
        <v>91.9</v>
      </c>
      <c r="Q305" s="91"/>
    </row>
    <row r="306" spans="1:17" ht="12.75">
      <c r="A306" s="91"/>
      <c r="I306" s="91">
        <f t="shared" si="58"/>
        <v>22.550000000000054</v>
      </c>
      <c r="J306">
        <f t="shared" si="59"/>
        <v>91.9</v>
      </c>
      <c r="Q306" s="91"/>
    </row>
    <row r="307" spans="1:17" ht="12.75">
      <c r="A307" s="91"/>
      <c r="I307" s="91">
        <f t="shared" si="58"/>
        <v>22.650000000000055</v>
      </c>
      <c r="J307">
        <f t="shared" si="59"/>
        <v>91.9</v>
      </c>
      <c r="Q307" s="91"/>
    </row>
    <row r="308" spans="1:17" ht="12.75">
      <c r="A308" s="91"/>
      <c r="I308" s="91">
        <f t="shared" si="58"/>
        <v>22.750000000000057</v>
      </c>
      <c r="J308">
        <f t="shared" si="59"/>
        <v>91.9</v>
      </c>
      <c r="Q308" s="91"/>
    </row>
    <row r="309" spans="1:17" ht="12.75">
      <c r="A309" s="91"/>
      <c r="I309" s="91">
        <f t="shared" si="58"/>
        <v>22.85000000000006</v>
      </c>
      <c r="J309">
        <f t="shared" si="59"/>
        <v>91.9</v>
      </c>
      <c r="Q309" s="91"/>
    </row>
    <row r="310" spans="1:17" ht="12.75">
      <c r="A310" s="91"/>
      <c r="I310" s="91">
        <f t="shared" si="58"/>
        <v>22.95000000000006</v>
      </c>
      <c r="J310">
        <f t="shared" si="59"/>
        <v>91.9</v>
      </c>
      <c r="Q310" s="91"/>
    </row>
    <row r="311" spans="1:17" ht="12.75">
      <c r="A311" s="91"/>
      <c r="I311" s="91">
        <f aca="true" t="shared" si="60" ref="I311:I326">I310+0.1</f>
        <v>23.05000000000006</v>
      </c>
      <c r="J311">
        <f t="shared" si="59"/>
        <v>91.9</v>
      </c>
      <c r="Q311" s="91"/>
    </row>
    <row r="312" spans="1:17" ht="12.75">
      <c r="A312" s="91"/>
      <c r="I312" s="91">
        <f t="shared" si="60"/>
        <v>23.150000000000063</v>
      </c>
      <c r="J312">
        <f t="shared" si="59"/>
        <v>91.9</v>
      </c>
      <c r="Q312" s="91"/>
    </row>
    <row r="313" spans="1:17" ht="12.75">
      <c r="A313" s="91"/>
      <c r="I313" s="91">
        <f t="shared" si="60"/>
        <v>23.250000000000064</v>
      </c>
      <c r="J313">
        <f t="shared" si="59"/>
        <v>91.9</v>
      </c>
      <c r="Q313" s="91"/>
    </row>
    <row r="314" spans="1:17" ht="12.75">
      <c r="A314" s="91"/>
      <c r="I314" s="91">
        <f t="shared" si="60"/>
        <v>23.350000000000065</v>
      </c>
      <c r="J314">
        <f t="shared" si="59"/>
        <v>91.9</v>
      </c>
      <c r="Q314" s="91"/>
    </row>
    <row r="315" spans="1:17" ht="12.75">
      <c r="A315" s="91"/>
      <c r="I315" s="91">
        <f t="shared" si="60"/>
        <v>23.450000000000067</v>
      </c>
      <c r="J315">
        <f t="shared" si="59"/>
        <v>92</v>
      </c>
      <c r="Q315" s="91"/>
    </row>
    <row r="316" spans="1:17" ht="12.75">
      <c r="A316" s="91"/>
      <c r="I316" s="91">
        <f t="shared" si="60"/>
        <v>23.550000000000068</v>
      </c>
      <c r="J316">
        <f aca="true" t="shared" si="61" ref="J316:J331">ROUND(F$2*(1-((1/(E$2*I316))*(1-(EXP(-E$2*I316))))),1)</f>
        <v>92</v>
      </c>
      <c r="Q316" s="91"/>
    </row>
    <row r="317" spans="1:17" ht="12.75">
      <c r="A317" s="91"/>
      <c r="I317" s="91">
        <f t="shared" si="60"/>
        <v>23.65000000000007</v>
      </c>
      <c r="J317">
        <f t="shared" si="61"/>
        <v>92</v>
      </c>
      <c r="Q317" s="91"/>
    </row>
    <row r="318" spans="1:17" ht="12.75">
      <c r="A318" s="91"/>
      <c r="I318" s="91">
        <f t="shared" si="60"/>
        <v>23.75000000000007</v>
      </c>
      <c r="J318">
        <f t="shared" si="61"/>
        <v>92</v>
      </c>
      <c r="Q318" s="91"/>
    </row>
    <row r="319" spans="1:17" ht="12.75">
      <c r="A319" s="91"/>
      <c r="I319" s="91">
        <f t="shared" si="60"/>
        <v>23.850000000000072</v>
      </c>
      <c r="J319">
        <f t="shared" si="61"/>
        <v>92</v>
      </c>
      <c r="Q319" s="91"/>
    </row>
    <row r="320" spans="1:17" ht="12.75">
      <c r="A320" s="91"/>
      <c r="I320" s="91">
        <f t="shared" si="60"/>
        <v>23.950000000000074</v>
      </c>
      <c r="J320">
        <f t="shared" si="61"/>
        <v>92</v>
      </c>
      <c r="Q320" s="91"/>
    </row>
    <row r="321" spans="1:17" ht="12.75">
      <c r="A321" s="91"/>
      <c r="I321" s="91">
        <f t="shared" si="60"/>
        <v>24.050000000000075</v>
      </c>
      <c r="J321">
        <f t="shared" si="61"/>
        <v>92</v>
      </c>
      <c r="Q321" s="91"/>
    </row>
    <row r="322" spans="1:17" ht="12.75">
      <c r="A322" s="91"/>
      <c r="I322" s="91">
        <f t="shared" si="60"/>
        <v>24.150000000000077</v>
      </c>
      <c r="J322">
        <f t="shared" si="61"/>
        <v>92</v>
      </c>
      <c r="Q322" s="91"/>
    </row>
    <row r="323" spans="1:17" ht="12.75">
      <c r="A323" s="91"/>
      <c r="I323" s="91">
        <f t="shared" si="60"/>
        <v>24.250000000000078</v>
      </c>
      <c r="J323">
        <f t="shared" si="61"/>
        <v>92</v>
      </c>
      <c r="Q323" s="91"/>
    </row>
    <row r="324" spans="1:17" ht="12.75">
      <c r="A324" s="91"/>
      <c r="I324" s="91">
        <f t="shared" si="60"/>
        <v>24.35000000000008</v>
      </c>
      <c r="J324">
        <f t="shared" si="61"/>
        <v>92</v>
      </c>
      <c r="Q324" s="91"/>
    </row>
    <row r="325" spans="1:17" ht="12.75">
      <c r="A325" s="91"/>
      <c r="I325" s="91">
        <f t="shared" si="60"/>
        <v>24.45000000000008</v>
      </c>
      <c r="J325">
        <f t="shared" si="61"/>
        <v>92</v>
      </c>
      <c r="Q325" s="91"/>
    </row>
    <row r="326" spans="1:17" ht="12.75">
      <c r="A326" s="91"/>
      <c r="I326" s="91">
        <f t="shared" si="60"/>
        <v>24.550000000000082</v>
      </c>
      <c r="J326">
        <f t="shared" si="61"/>
        <v>92</v>
      </c>
      <c r="Q326" s="91"/>
    </row>
    <row r="327" spans="1:17" ht="12.75">
      <c r="A327" s="91"/>
      <c r="I327" s="91">
        <f aca="true" t="shared" si="62" ref="I327:I342">I326+0.1</f>
        <v>24.650000000000084</v>
      </c>
      <c r="J327">
        <f t="shared" si="61"/>
        <v>92.1</v>
      </c>
      <c r="Q327" s="91"/>
    </row>
    <row r="328" spans="1:17" ht="12.75">
      <c r="A328" s="91"/>
      <c r="I328" s="91">
        <f t="shared" si="62"/>
        <v>24.750000000000085</v>
      </c>
      <c r="J328">
        <f t="shared" si="61"/>
        <v>92.1</v>
      </c>
      <c r="Q328" s="91"/>
    </row>
    <row r="329" spans="1:17" ht="12.75">
      <c r="A329" s="91"/>
      <c r="I329" s="91">
        <f t="shared" si="62"/>
        <v>24.850000000000087</v>
      </c>
      <c r="J329">
        <f t="shared" si="61"/>
        <v>92.1</v>
      </c>
      <c r="Q329" s="91"/>
    </row>
    <row r="330" spans="1:17" ht="12.75">
      <c r="A330" s="91"/>
      <c r="I330" s="91">
        <f t="shared" si="62"/>
        <v>24.950000000000088</v>
      </c>
      <c r="J330">
        <f t="shared" si="61"/>
        <v>92.1</v>
      </c>
      <c r="Q330" s="91"/>
    </row>
    <row r="331" spans="1:17" ht="12.75">
      <c r="A331" s="91"/>
      <c r="I331" s="91">
        <f t="shared" si="62"/>
        <v>25.05000000000009</v>
      </c>
      <c r="J331">
        <f t="shared" si="61"/>
        <v>92.1</v>
      </c>
      <c r="Q331" s="91"/>
    </row>
    <row r="332" spans="1:17" ht="12.75">
      <c r="A332" s="91"/>
      <c r="I332" s="91">
        <f t="shared" si="62"/>
        <v>25.15000000000009</v>
      </c>
      <c r="J332">
        <f aca="true" t="shared" si="63" ref="J332:J347">ROUND(F$2*(1-((1/(E$2*I332))*(1-(EXP(-E$2*I332))))),1)</f>
        <v>92.1</v>
      </c>
      <c r="Q332" s="91"/>
    </row>
    <row r="333" spans="1:17" ht="12.75">
      <c r="A333" s="91"/>
      <c r="I333" s="91">
        <f t="shared" si="62"/>
        <v>25.250000000000092</v>
      </c>
      <c r="J333">
        <f t="shared" si="63"/>
        <v>92.1</v>
      </c>
      <c r="Q333" s="91"/>
    </row>
    <row r="334" spans="1:17" ht="12.75">
      <c r="A334" s="91"/>
      <c r="I334" s="91">
        <f t="shared" si="62"/>
        <v>25.350000000000094</v>
      </c>
      <c r="J334">
        <f t="shared" si="63"/>
        <v>92.1</v>
      </c>
      <c r="Q334" s="91"/>
    </row>
    <row r="335" spans="1:17" ht="12.75">
      <c r="A335" s="91"/>
      <c r="I335" s="91">
        <f t="shared" si="62"/>
        <v>25.450000000000095</v>
      </c>
      <c r="J335">
        <f t="shared" si="63"/>
        <v>92.1</v>
      </c>
      <c r="Q335" s="91"/>
    </row>
    <row r="336" spans="1:17" ht="12.75">
      <c r="A336" s="91"/>
      <c r="I336" s="91">
        <f t="shared" si="62"/>
        <v>25.550000000000097</v>
      </c>
      <c r="J336">
        <f t="shared" si="63"/>
        <v>92.1</v>
      </c>
      <c r="Q336" s="91"/>
    </row>
    <row r="337" spans="1:17" ht="12.75">
      <c r="A337" s="91"/>
      <c r="I337" s="91">
        <f t="shared" si="62"/>
        <v>25.650000000000098</v>
      </c>
      <c r="J337">
        <f t="shared" si="63"/>
        <v>92.1</v>
      </c>
      <c r="Q337" s="91"/>
    </row>
    <row r="338" spans="1:17" ht="12.75">
      <c r="A338" s="91"/>
      <c r="I338" s="91">
        <f t="shared" si="62"/>
        <v>25.7500000000001</v>
      </c>
      <c r="J338">
        <f t="shared" si="63"/>
        <v>92.1</v>
      </c>
      <c r="Q338" s="91"/>
    </row>
    <row r="339" spans="1:17" ht="12.75">
      <c r="A339" s="91"/>
      <c r="I339" s="91">
        <f t="shared" si="62"/>
        <v>25.8500000000001</v>
      </c>
      <c r="J339">
        <f t="shared" si="63"/>
        <v>92.1</v>
      </c>
      <c r="Q339" s="91"/>
    </row>
    <row r="340" spans="1:17" ht="12.75">
      <c r="A340" s="91"/>
      <c r="I340" s="91">
        <f t="shared" si="62"/>
        <v>25.950000000000102</v>
      </c>
      <c r="J340">
        <f t="shared" si="63"/>
        <v>92.2</v>
      </c>
      <c r="Q340" s="91"/>
    </row>
    <row r="341" spans="1:17" ht="12.75">
      <c r="A341" s="91"/>
      <c r="I341" s="91">
        <f t="shared" si="62"/>
        <v>26.050000000000104</v>
      </c>
      <c r="J341">
        <f t="shared" si="63"/>
        <v>92.2</v>
      </c>
      <c r="Q341" s="91"/>
    </row>
    <row r="342" spans="1:17" ht="12.75">
      <c r="A342" s="91"/>
      <c r="I342" s="91">
        <f t="shared" si="62"/>
        <v>26.150000000000105</v>
      </c>
      <c r="J342">
        <f t="shared" si="63"/>
        <v>92.2</v>
      </c>
      <c r="Q342" s="91"/>
    </row>
    <row r="343" spans="1:17" ht="12.75">
      <c r="A343" s="91"/>
      <c r="I343" s="91">
        <f aca="true" t="shared" si="64" ref="I343:I358">I342+0.1</f>
        <v>26.250000000000107</v>
      </c>
      <c r="J343">
        <f t="shared" si="63"/>
        <v>92.2</v>
      </c>
      <c r="Q343" s="91"/>
    </row>
    <row r="344" spans="1:17" ht="12.75">
      <c r="A344" s="91"/>
      <c r="I344" s="91">
        <f t="shared" si="64"/>
        <v>26.350000000000108</v>
      </c>
      <c r="J344">
        <f t="shared" si="63"/>
        <v>92.2</v>
      </c>
      <c r="Q344" s="91"/>
    </row>
    <row r="345" spans="1:17" ht="12.75">
      <c r="A345" s="91"/>
      <c r="I345" s="91">
        <f t="shared" si="64"/>
        <v>26.45000000000011</v>
      </c>
      <c r="J345">
        <f t="shared" si="63"/>
        <v>92.2</v>
      </c>
      <c r="Q345" s="91"/>
    </row>
    <row r="346" spans="1:17" ht="12.75">
      <c r="A346" s="91"/>
      <c r="I346" s="91">
        <f t="shared" si="64"/>
        <v>26.55000000000011</v>
      </c>
      <c r="J346">
        <f t="shared" si="63"/>
        <v>92.2</v>
      </c>
      <c r="Q346" s="91"/>
    </row>
    <row r="347" spans="1:17" ht="12.75">
      <c r="A347" s="91"/>
      <c r="I347" s="91">
        <f t="shared" si="64"/>
        <v>26.650000000000112</v>
      </c>
      <c r="J347">
        <f t="shared" si="63"/>
        <v>92.2</v>
      </c>
      <c r="Q347" s="91"/>
    </row>
    <row r="348" spans="1:17" ht="12.75">
      <c r="A348" s="91"/>
      <c r="I348" s="91">
        <f t="shared" si="64"/>
        <v>26.750000000000114</v>
      </c>
      <c r="J348">
        <f aca="true" t="shared" si="65" ref="J348:J363">ROUND(F$2*(1-((1/(E$2*I348))*(1-(EXP(-E$2*I348))))),1)</f>
        <v>92.2</v>
      </c>
      <c r="Q348" s="91"/>
    </row>
    <row r="349" spans="1:17" ht="12.75">
      <c r="A349" s="91"/>
      <c r="I349" s="91">
        <f t="shared" si="64"/>
        <v>26.850000000000115</v>
      </c>
      <c r="J349">
        <f t="shared" si="65"/>
        <v>92.2</v>
      </c>
      <c r="Q349" s="91"/>
    </row>
    <row r="350" spans="1:17" ht="12.75">
      <c r="A350" s="91"/>
      <c r="I350" s="91">
        <f t="shared" si="64"/>
        <v>26.950000000000117</v>
      </c>
      <c r="J350">
        <f t="shared" si="65"/>
        <v>92.2</v>
      </c>
      <c r="Q350" s="91"/>
    </row>
    <row r="351" spans="1:17" ht="12.75">
      <c r="A351" s="91"/>
      <c r="I351" s="91">
        <f t="shared" si="64"/>
        <v>27.050000000000118</v>
      </c>
      <c r="J351">
        <f t="shared" si="65"/>
        <v>92.2</v>
      </c>
      <c r="Q351" s="91"/>
    </row>
    <row r="352" spans="1:17" ht="12.75">
      <c r="A352" s="91"/>
      <c r="I352" s="91">
        <f t="shared" si="64"/>
        <v>27.15000000000012</v>
      </c>
      <c r="J352">
        <f t="shared" si="65"/>
        <v>92.2</v>
      </c>
      <c r="Q352" s="91"/>
    </row>
    <row r="353" spans="1:17" ht="12.75">
      <c r="A353" s="91"/>
      <c r="I353" s="91">
        <f t="shared" si="64"/>
        <v>27.25000000000012</v>
      </c>
      <c r="J353">
        <f t="shared" si="65"/>
        <v>92.2</v>
      </c>
      <c r="Q353" s="91"/>
    </row>
    <row r="354" spans="1:17" ht="12.75">
      <c r="A354" s="91"/>
      <c r="I354" s="91">
        <f t="shared" si="64"/>
        <v>27.350000000000122</v>
      </c>
      <c r="J354">
        <f t="shared" si="65"/>
        <v>92.2</v>
      </c>
      <c r="Q354" s="91"/>
    </row>
    <row r="355" spans="1:17" ht="12.75">
      <c r="A355" s="91"/>
      <c r="I355" s="91">
        <f t="shared" si="64"/>
        <v>27.450000000000124</v>
      </c>
      <c r="J355">
        <f t="shared" si="65"/>
        <v>92.2</v>
      </c>
      <c r="Q355" s="91"/>
    </row>
    <row r="356" spans="1:17" ht="12.75">
      <c r="A356" s="91"/>
      <c r="I356" s="91">
        <f t="shared" si="64"/>
        <v>27.550000000000125</v>
      </c>
      <c r="J356">
        <f t="shared" si="65"/>
        <v>92.3</v>
      </c>
      <c r="Q356" s="91"/>
    </row>
    <row r="357" spans="1:17" ht="12.75">
      <c r="A357" s="91"/>
      <c r="I357" s="91">
        <f t="shared" si="64"/>
        <v>27.650000000000126</v>
      </c>
      <c r="J357">
        <f t="shared" si="65"/>
        <v>92.3</v>
      </c>
      <c r="Q357" s="91"/>
    </row>
    <row r="358" spans="1:17" ht="12.75">
      <c r="A358" s="91"/>
      <c r="I358" s="91">
        <f t="shared" si="64"/>
        <v>27.750000000000128</v>
      </c>
      <c r="J358">
        <f t="shared" si="65"/>
        <v>92.3</v>
      </c>
      <c r="Q358" s="91"/>
    </row>
    <row r="359" spans="1:17" ht="12.75">
      <c r="A359" s="91"/>
      <c r="I359" s="91">
        <f aca="true" t="shared" si="66" ref="I359:I374">I358+0.1</f>
        <v>27.85000000000013</v>
      </c>
      <c r="J359">
        <f t="shared" si="65"/>
        <v>92.3</v>
      </c>
      <c r="Q359" s="91"/>
    </row>
    <row r="360" spans="1:17" ht="12.75">
      <c r="A360" s="91"/>
      <c r="I360" s="91">
        <f t="shared" si="66"/>
        <v>27.95000000000013</v>
      </c>
      <c r="J360">
        <f t="shared" si="65"/>
        <v>92.3</v>
      </c>
      <c r="Q360" s="91"/>
    </row>
    <row r="361" spans="1:17" ht="12.75">
      <c r="A361" s="91"/>
      <c r="I361" s="91">
        <f t="shared" si="66"/>
        <v>28.050000000000132</v>
      </c>
      <c r="J361">
        <f t="shared" si="65"/>
        <v>92.3</v>
      </c>
      <c r="Q361" s="91"/>
    </row>
    <row r="362" spans="1:17" ht="12.75">
      <c r="A362" s="91"/>
      <c r="I362" s="91">
        <f t="shared" si="66"/>
        <v>28.150000000000134</v>
      </c>
      <c r="J362">
        <f t="shared" si="65"/>
        <v>92.3</v>
      </c>
      <c r="Q362" s="91"/>
    </row>
    <row r="363" spans="1:17" ht="12.75">
      <c r="A363" s="91"/>
      <c r="I363" s="91">
        <f t="shared" si="66"/>
        <v>28.250000000000135</v>
      </c>
      <c r="J363">
        <f t="shared" si="65"/>
        <v>92.3</v>
      </c>
      <c r="Q363" s="91"/>
    </row>
    <row r="364" spans="1:17" ht="12.75">
      <c r="A364" s="91"/>
      <c r="I364" s="91">
        <f t="shared" si="66"/>
        <v>28.350000000000136</v>
      </c>
      <c r="J364">
        <f aca="true" t="shared" si="67" ref="J364:J379">ROUND(F$2*(1-((1/(E$2*I364))*(1-(EXP(-E$2*I364))))),1)</f>
        <v>92.3</v>
      </c>
      <c r="Q364" s="91"/>
    </row>
    <row r="365" spans="1:17" ht="12.75">
      <c r="A365" s="91"/>
      <c r="I365" s="91">
        <f t="shared" si="66"/>
        <v>28.450000000000138</v>
      </c>
      <c r="J365">
        <f t="shared" si="67"/>
        <v>92.3</v>
      </c>
      <c r="Q365" s="91"/>
    </row>
    <row r="366" spans="1:17" ht="12.75">
      <c r="A366" s="91"/>
      <c r="I366" s="91">
        <f t="shared" si="66"/>
        <v>28.55000000000014</v>
      </c>
      <c r="J366">
        <f t="shared" si="67"/>
        <v>92.3</v>
      </c>
      <c r="Q366" s="91"/>
    </row>
    <row r="367" spans="1:17" ht="12.75">
      <c r="A367" s="91"/>
      <c r="I367" s="91">
        <f t="shared" si="66"/>
        <v>28.65000000000014</v>
      </c>
      <c r="J367">
        <f t="shared" si="67"/>
        <v>92.3</v>
      </c>
      <c r="Q367" s="91"/>
    </row>
    <row r="368" spans="1:17" ht="12.75">
      <c r="A368" s="91"/>
      <c r="I368" s="91">
        <f t="shared" si="66"/>
        <v>28.750000000000142</v>
      </c>
      <c r="J368">
        <f t="shared" si="67"/>
        <v>92.3</v>
      </c>
      <c r="Q368" s="91"/>
    </row>
    <row r="369" spans="1:17" ht="12.75">
      <c r="A369" s="91"/>
      <c r="I369" s="91">
        <f t="shared" si="66"/>
        <v>28.850000000000144</v>
      </c>
      <c r="J369">
        <f t="shared" si="67"/>
        <v>92.3</v>
      </c>
      <c r="Q369" s="91"/>
    </row>
    <row r="370" spans="1:17" ht="12.75">
      <c r="A370" s="91"/>
      <c r="I370" s="91">
        <f t="shared" si="66"/>
        <v>28.950000000000145</v>
      </c>
      <c r="J370">
        <f t="shared" si="67"/>
        <v>92.3</v>
      </c>
      <c r="Q370" s="91"/>
    </row>
    <row r="371" spans="1:17" ht="12.75">
      <c r="A371" s="91"/>
      <c r="I371" s="91">
        <f t="shared" si="66"/>
        <v>29.050000000000146</v>
      </c>
      <c r="J371">
        <f t="shared" si="67"/>
        <v>92.3</v>
      </c>
      <c r="Q371" s="91"/>
    </row>
    <row r="372" spans="1:17" ht="12.75">
      <c r="A372" s="91"/>
      <c r="I372" s="91">
        <f t="shared" si="66"/>
        <v>29.150000000000148</v>
      </c>
      <c r="J372">
        <f t="shared" si="67"/>
        <v>92.3</v>
      </c>
      <c r="Q372" s="91"/>
    </row>
    <row r="373" spans="1:17" ht="12.75">
      <c r="A373" s="91"/>
      <c r="I373" s="91">
        <f t="shared" si="66"/>
        <v>29.25000000000015</v>
      </c>
      <c r="J373">
        <f t="shared" si="67"/>
        <v>92.4</v>
      </c>
      <c r="Q373" s="91"/>
    </row>
    <row r="374" spans="1:17" ht="12.75">
      <c r="A374" s="91"/>
      <c r="I374" s="91">
        <f t="shared" si="66"/>
        <v>29.35000000000015</v>
      </c>
      <c r="J374">
        <f t="shared" si="67"/>
        <v>92.4</v>
      </c>
      <c r="Q374" s="91"/>
    </row>
    <row r="375" spans="1:17" ht="12.75">
      <c r="A375" s="91"/>
      <c r="I375" s="91">
        <f aca="true" t="shared" si="68" ref="I375:I390">I374+0.1</f>
        <v>29.450000000000152</v>
      </c>
      <c r="J375">
        <f t="shared" si="67"/>
        <v>92.4</v>
      </c>
      <c r="Q375" s="91"/>
    </row>
    <row r="376" spans="1:17" ht="12.75">
      <c r="A376" s="91"/>
      <c r="I376" s="91">
        <f t="shared" si="68"/>
        <v>29.550000000000153</v>
      </c>
      <c r="J376">
        <f t="shared" si="67"/>
        <v>92.4</v>
      </c>
      <c r="Q376" s="91"/>
    </row>
    <row r="377" spans="1:17" ht="12.75">
      <c r="A377" s="91"/>
      <c r="I377" s="91">
        <f t="shared" si="68"/>
        <v>29.650000000000155</v>
      </c>
      <c r="J377">
        <f t="shared" si="67"/>
        <v>92.4</v>
      </c>
      <c r="Q377" s="91"/>
    </row>
    <row r="378" spans="1:17" ht="12.75">
      <c r="A378" s="91"/>
      <c r="I378" s="91">
        <f t="shared" si="68"/>
        <v>29.750000000000156</v>
      </c>
      <c r="J378">
        <f t="shared" si="67"/>
        <v>92.4</v>
      </c>
      <c r="Q378" s="91"/>
    </row>
    <row r="379" spans="1:17" ht="12.75">
      <c r="A379" s="91"/>
      <c r="I379" s="91">
        <f t="shared" si="68"/>
        <v>29.850000000000158</v>
      </c>
      <c r="J379">
        <f t="shared" si="67"/>
        <v>92.4</v>
      </c>
      <c r="Q379" s="91"/>
    </row>
    <row r="380" spans="1:17" ht="12.75">
      <c r="A380" s="91"/>
      <c r="I380" s="91">
        <f t="shared" si="68"/>
        <v>29.95000000000016</v>
      </c>
      <c r="J380">
        <f aca="true" t="shared" si="69" ref="J380:J395">ROUND(F$2*(1-((1/(E$2*I380))*(1-(EXP(-E$2*I380))))),1)</f>
        <v>92.4</v>
      </c>
      <c r="Q380" s="91"/>
    </row>
    <row r="381" spans="1:17" ht="12.75">
      <c r="A381" s="91"/>
      <c r="I381" s="91">
        <f t="shared" si="68"/>
        <v>30.05000000000016</v>
      </c>
      <c r="J381">
        <f t="shared" si="69"/>
        <v>92.4</v>
      </c>
      <c r="Q381" s="91"/>
    </row>
    <row r="382" spans="1:17" ht="12.75">
      <c r="A382" s="91"/>
      <c r="I382" s="91">
        <f t="shared" si="68"/>
        <v>30.150000000000162</v>
      </c>
      <c r="J382">
        <f t="shared" si="69"/>
        <v>92.4</v>
      </c>
      <c r="Q382" s="91"/>
    </row>
    <row r="383" spans="1:17" ht="12.75">
      <c r="A383" s="91"/>
      <c r="I383" s="91">
        <f t="shared" si="68"/>
        <v>30.250000000000163</v>
      </c>
      <c r="J383">
        <f t="shared" si="69"/>
        <v>92.4</v>
      </c>
      <c r="Q383" s="91"/>
    </row>
    <row r="384" spans="1:17" ht="12.75">
      <c r="A384" s="91"/>
      <c r="I384" s="91">
        <f t="shared" si="68"/>
        <v>30.350000000000165</v>
      </c>
      <c r="J384">
        <f t="shared" si="69"/>
        <v>92.4</v>
      </c>
      <c r="Q384" s="91"/>
    </row>
    <row r="385" spans="1:17" ht="12.75">
      <c r="A385" s="91"/>
      <c r="I385" s="91">
        <f t="shared" si="68"/>
        <v>30.450000000000166</v>
      </c>
      <c r="J385">
        <f t="shared" si="69"/>
        <v>92.4</v>
      </c>
      <c r="Q385" s="91"/>
    </row>
    <row r="386" spans="1:17" ht="12.75">
      <c r="A386" s="91"/>
      <c r="I386" s="91">
        <f t="shared" si="68"/>
        <v>30.550000000000168</v>
      </c>
      <c r="J386">
        <f t="shared" si="69"/>
        <v>92.4</v>
      </c>
      <c r="Q386" s="91"/>
    </row>
    <row r="387" spans="1:17" ht="12.75">
      <c r="A387" s="91"/>
      <c r="I387" s="91">
        <f t="shared" si="68"/>
        <v>30.65000000000017</v>
      </c>
      <c r="J387">
        <f t="shared" si="69"/>
        <v>92.4</v>
      </c>
      <c r="Q387" s="91"/>
    </row>
    <row r="388" spans="1:17" ht="12.75">
      <c r="A388" s="91"/>
      <c r="I388" s="91">
        <f t="shared" si="68"/>
        <v>30.75000000000017</v>
      </c>
      <c r="J388">
        <f t="shared" si="69"/>
        <v>92.4</v>
      </c>
      <c r="Q388" s="91"/>
    </row>
    <row r="389" spans="1:17" ht="12.75">
      <c r="A389" s="91"/>
      <c r="I389" s="91">
        <f t="shared" si="68"/>
        <v>30.850000000000172</v>
      </c>
      <c r="J389">
        <f t="shared" si="69"/>
        <v>92.4</v>
      </c>
      <c r="Q389" s="91"/>
    </row>
    <row r="390" spans="1:17" ht="12.75">
      <c r="A390" s="91"/>
      <c r="I390" s="91">
        <f t="shared" si="68"/>
        <v>30.950000000000173</v>
      </c>
      <c r="J390">
        <f t="shared" si="69"/>
        <v>92.4</v>
      </c>
      <c r="Q390" s="91"/>
    </row>
    <row r="391" spans="1:17" ht="12.75">
      <c r="A391" s="91"/>
      <c r="I391" s="91">
        <f aca="true" t="shared" si="70" ref="I391:I406">I390+0.1</f>
        <v>31.050000000000175</v>
      </c>
      <c r="J391">
        <f t="shared" si="69"/>
        <v>92.4</v>
      </c>
      <c r="Q391" s="91"/>
    </row>
    <row r="392" spans="1:17" ht="12.75">
      <c r="A392" s="91"/>
      <c r="I392" s="91">
        <f t="shared" si="70"/>
        <v>31.150000000000176</v>
      </c>
      <c r="J392">
        <f t="shared" si="69"/>
        <v>92.5</v>
      </c>
      <c r="Q392" s="91"/>
    </row>
    <row r="393" spans="1:17" ht="12.75">
      <c r="A393" s="91"/>
      <c r="I393" s="91">
        <f t="shared" si="70"/>
        <v>31.250000000000178</v>
      </c>
      <c r="J393">
        <f t="shared" si="69"/>
        <v>92.5</v>
      </c>
      <c r="Q393" s="91"/>
    </row>
    <row r="394" spans="1:17" ht="12.75">
      <c r="A394" s="91"/>
      <c r="I394" s="91">
        <f t="shared" si="70"/>
        <v>31.35000000000018</v>
      </c>
      <c r="J394">
        <f t="shared" si="69"/>
        <v>92.5</v>
      </c>
      <c r="Q394" s="91"/>
    </row>
    <row r="395" spans="1:17" ht="12.75">
      <c r="A395" s="91"/>
      <c r="I395" s="91">
        <f t="shared" si="70"/>
        <v>31.45000000000018</v>
      </c>
      <c r="J395">
        <f t="shared" si="69"/>
        <v>92.5</v>
      </c>
      <c r="Q395" s="91"/>
    </row>
    <row r="396" spans="1:17" ht="12.75">
      <c r="A396" s="91"/>
      <c r="I396" s="91">
        <f t="shared" si="70"/>
        <v>31.550000000000182</v>
      </c>
      <c r="J396">
        <f aca="true" t="shared" si="71" ref="J396:J411">ROUND(F$2*(1-((1/(E$2*I396))*(1-(EXP(-E$2*I396))))),1)</f>
        <v>92.5</v>
      </c>
      <c r="Q396" s="91"/>
    </row>
    <row r="397" spans="1:17" ht="12.75">
      <c r="A397" s="91"/>
      <c r="I397" s="91">
        <f t="shared" si="70"/>
        <v>31.650000000000183</v>
      </c>
      <c r="J397">
        <f t="shared" si="71"/>
        <v>92.5</v>
      </c>
      <c r="Q397" s="91"/>
    </row>
    <row r="398" spans="1:17" ht="12.75">
      <c r="A398" s="91"/>
      <c r="I398" s="91">
        <f t="shared" si="70"/>
        <v>31.750000000000185</v>
      </c>
      <c r="J398">
        <f t="shared" si="71"/>
        <v>92.5</v>
      </c>
      <c r="Q398" s="91"/>
    </row>
    <row r="399" spans="1:17" ht="12.75">
      <c r="A399" s="91"/>
      <c r="I399" s="91">
        <f t="shared" si="70"/>
        <v>31.850000000000186</v>
      </c>
      <c r="J399">
        <f t="shared" si="71"/>
        <v>92.5</v>
      </c>
      <c r="Q399" s="91"/>
    </row>
    <row r="400" spans="1:17" ht="12.75">
      <c r="A400" s="91"/>
      <c r="I400" s="91">
        <f t="shared" si="70"/>
        <v>31.950000000000188</v>
      </c>
      <c r="J400">
        <f t="shared" si="71"/>
        <v>92.5</v>
      </c>
      <c r="Q400" s="91"/>
    </row>
    <row r="401" spans="1:17" ht="12.75">
      <c r="A401" s="91"/>
      <c r="I401" s="91">
        <f t="shared" si="70"/>
        <v>32.05000000000019</v>
      </c>
      <c r="J401">
        <f t="shared" si="71"/>
        <v>92.5</v>
      </c>
      <c r="Q401" s="91"/>
    </row>
    <row r="402" spans="1:17" ht="12.75">
      <c r="A402" s="91"/>
      <c r="I402" s="91">
        <f t="shared" si="70"/>
        <v>32.15000000000019</v>
      </c>
      <c r="J402">
        <f t="shared" si="71"/>
        <v>92.5</v>
      </c>
      <c r="Q402" s="91"/>
    </row>
    <row r="403" spans="1:17" ht="12.75">
      <c r="A403" s="91"/>
      <c r="I403" s="91">
        <f t="shared" si="70"/>
        <v>32.25000000000019</v>
      </c>
      <c r="J403">
        <f t="shared" si="71"/>
        <v>92.5</v>
      </c>
      <c r="Q403" s="91"/>
    </row>
    <row r="404" spans="1:17" ht="12.75">
      <c r="A404" s="91"/>
      <c r="I404" s="91">
        <f t="shared" si="70"/>
        <v>32.35000000000019</v>
      </c>
      <c r="J404">
        <f t="shared" si="71"/>
        <v>92.5</v>
      </c>
      <c r="Q404" s="91"/>
    </row>
    <row r="405" spans="1:17" ht="12.75">
      <c r="A405" s="91"/>
      <c r="I405" s="91">
        <f t="shared" si="70"/>
        <v>32.450000000000195</v>
      </c>
      <c r="J405">
        <f t="shared" si="71"/>
        <v>92.5</v>
      </c>
      <c r="Q405" s="91"/>
    </row>
    <row r="406" spans="1:17" ht="12.75">
      <c r="A406" s="91"/>
      <c r="I406" s="91">
        <f t="shared" si="70"/>
        <v>32.550000000000196</v>
      </c>
      <c r="J406">
        <f t="shared" si="71"/>
        <v>92.5</v>
      </c>
      <c r="Q406" s="91"/>
    </row>
    <row r="407" spans="1:17" ht="12.75">
      <c r="A407" s="91"/>
      <c r="I407" s="91">
        <f aca="true" t="shared" si="72" ref="I407:I422">I406+0.1</f>
        <v>32.6500000000002</v>
      </c>
      <c r="J407">
        <f t="shared" si="71"/>
        <v>92.5</v>
      </c>
      <c r="Q407" s="91"/>
    </row>
    <row r="408" spans="1:17" ht="12.75">
      <c r="A408" s="91"/>
      <c r="I408" s="91">
        <f t="shared" si="72"/>
        <v>32.7500000000002</v>
      </c>
      <c r="J408">
        <f t="shared" si="71"/>
        <v>92.5</v>
      </c>
      <c r="Q408" s="91"/>
    </row>
    <row r="409" spans="1:17" ht="12.75">
      <c r="A409" s="91"/>
      <c r="I409" s="91">
        <f t="shared" si="72"/>
        <v>32.8500000000002</v>
      </c>
      <c r="J409">
        <f t="shared" si="71"/>
        <v>92.5</v>
      </c>
      <c r="Q409" s="91"/>
    </row>
    <row r="410" spans="1:17" ht="12.75">
      <c r="A410" s="91"/>
      <c r="I410" s="91">
        <f t="shared" si="72"/>
        <v>32.9500000000002</v>
      </c>
      <c r="J410">
        <f t="shared" si="71"/>
        <v>92.5</v>
      </c>
      <c r="Q410" s="91"/>
    </row>
    <row r="411" spans="1:17" ht="12.75">
      <c r="A411" s="91"/>
      <c r="I411" s="91">
        <f t="shared" si="72"/>
        <v>33.0500000000002</v>
      </c>
      <c r="J411">
        <f t="shared" si="71"/>
        <v>92.5</v>
      </c>
      <c r="Q411" s="91"/>
    </row>
    <row r="412" spans="1:17" ht="12.75">
      <c r="A412" s="91"/>
      <c r="I412" s="91">
        <f t="shared" si="72"/>
        <v>33.150000000000205</v>
      </c>
      <c r="J412">
        <f aca="true" t="shared" si="73" ref="J412:J427">ROUND(F$2*(1-((1/(E$2*I412))*(1-(EXP(-E$2*I412))))),1)</f>
        <v>92.5</v>
      </c>
      <c r="Q412" s="91"/>
    </row>
    <row r="413" spans="1:17" ht="12.75">
      <c r="A413" s="91"/>
      <c r="I413" s="91">
        <f t="shared" si="72"/>
        <v>33.250000000000206</v>
      </c>
      <c r="J413">
        <f t="shared" si="73"/>
        <v>92.5</v>
      </c>
      <c r="Q413" s="91"/>
    </row>
    <row r="414" spans="1:17" ht="12.75">
      <c r="A414" s="91"/>
      <c r="I414" s="91">
        <f t="shared" si="72"/>
        <v>33.35000000000021</v>
      </c>
      <c r="J414">
        <f t="shared" si="73"/>
        <v>92.5</v>
      </c>
      <c r="Q414" s="91"/>
    </row>
    <row r="415" spans="1:17" ht="12.75">
      <c r="A415" s="91"/>
      <c r="I415" s="91">
        <f t="shared" si="72"/>
        <v>33.45000000000021</v>
      </c>
      <c r="J415">
        <f t="shared" si="73"/>
        <v>92.6</v>
      </c>
      <c r="Q415" s="91"/>
    </row>
    <row r="416" spans="1:17" ht="12.75">
      <c r="A416" s="91"/>
      <c r="I416" s="91">
        <f t="shared" si="72"/>
        <v>33.55000000000021</v>
      </c>
      <c r="J416">
        <f t="shared" si="73"/>
        <v>92.6</v>
      </c>
      <c r="Q416" s="91"/>
    </row>
    <row r="417" spans="1:17" ht="12.75">
      <c r="A417" s="91"/>
      <c r="I417" s="91">
        <f t="shared" si="72"/>
        <v>33.65000000000021</v>
      </c>
      <c r="J417">
        <f t="shared" si="73"/>
        <v>92.6</v>
      </c>
      <c r="Q417" s="91"/>
    </row>
    <row r="418" spans="1:17" ht="12.75">
      <c r="A418" s="91"/>
      <c r="I418" s="91">
        <f t="shared" si="72"/>
        <v>33.75000000000021</v>
      </c>
      <c r="J418">
        <f t="shared" si="73"/>
        <v>92.6</v>
      </c>
      <c r="Q418" s="91"/>
    </row>
    <row r="419" spans="1:17" ht="12.75">
      <c r="A419" s="91"/>
      <c r="I419" s="91">
        <f t="shared" si="72"/>
        <v>33.850000000000215</v>
      </c>
      <c r="J419">
        <f t="shared" si="73"/>
        <v>92.6</v>
      </c>
      <c r="Q419" s="91"/>
    </row>
    <row r="420" spans="1:17" ht="12.75">
      <c r="A420" s="91"/>
      <c r="I420" s="91">
        <f t="shared" si="72"/>
        <v>33.950000000000216</v>
      </c>
      <c r="J420">
        <f t="shared" si="73"/>
        <v>92.6</v>
      </c>
      <c r="Q420" s="91"/>
    </row>
    <row r="421" spans="1:17" ht="12.75">
      <c r="A421" s="91"/>
      <c r="I421" s="91">
        <f t="shared" si="72"/>
        <v>34.05000000000022</v>
      </c>
      <c r="J421">
        <f t="shared" si="73"/>
        <v>92.6</v>
      </c>
      <c r="Q421" s="91"/>
    </row>
    <row r="422" spans="1:17" ht="12.75">
      <c r="A422" s="91"/>
      <c r="I422" s="91">
        <f t="shared" si="72"/>
        <v>34.15000000000022</v>
      </c>
      <c r="J422">
        <f t="shared" si="73"/>
        <v>92.6</v>
      </c>
      <c r="Q422" s="91"/>
    </row>
    <row r="423" spans="1:17" ht="12.75">
      <c r="A423" s="91"/>
      <c r="I423" s="91">
        <f aca="true" t="shared" si="74" ref="I423:I438">I422+0.1</f>
        <v>34.25000000000022</v>
      </c>
      <c r="J423">
        <f t="shared" si="73"/>
        <v>92.6</v>
      </c>
      <c r="Q423" s="91"/>
    </row>
    <row r="424" spans="1:17" ht="12.75">
      <c r="A424" s="91"/>
      <c r="I424" s="91">
        <f t="shared" si="74"/>
        <v>34.35000000000022</v>
      </c>
      <c r="J424">
        <f t="shared" si="73"/>
        <v>92.6</v>
      </c>
      <c r="Q424" s="91"/>
    </row>
    <row r="425" spans="1:17" ht="12.75">
      <c r="A425" s="91"/>
      <c r="I425" s="91">
        <f t="shared" si="74"/>
        <v>34.45000000000022</v>
      </c>
      <c r="J425">
        <f t="shared" si="73"/>
        <v>92.6</v>
      </c>
      <c r="Q425" s="91"/>
    </row>
    <row r="426" spans="1:17" ht="12.75">
      <c r="A426" s="91"/>
      <c r="I426" s="91">
        <f t="shared" si="74"/>
        <v>34.550000000000225</v>
      </c>
      <c r="J426">
        <f t="shared" si="73"/>
        <v>92.6</v>
      </c>
      <c r="Q426" s="91"/>
    </row>
    <row r="427" spans="1:17" ht="12.75">
      <c r="A427" s="91"/>
      <c r="I427" s="91">
        <f t="shared" si="74"/>
        <v>34.650000000000226</v>
      </c>
      <c r="J427">
        <f t="shared" si="73"/>
        <v>92.6</v>
      </c>
      <c r="Q427" s="91"/>
    </row>
    <row r="428" spans="1:17" ht="12.75">
      <c r="A428" s="91"/>
      <c r="I428" s="91">
        <f t="shared" si="74"/>
        <v>34.75000000000023</v>
      </c>
      <c r="J428">
        <f aca="true" t="shared" si="75" ref="J428:J443">ROUND(F$2*(1-((1/(E$2*I428))*(1-(EXP(-E$2*I428))))),1)</f>
        <v>92.6</v>
      </c>
      <c r="Q428" s="91"/>
    </row>
    <row r="429" spans="1:17" ht="12.75">
      <c r="A429" s="91"/>
      <c r="I429" s="91">
        <f t="shared" si="74"/>
        <v>34.85000000000023</v>
      </c>
      <c r="J429">
        <f t="shared" si="75"/>
        <v>92.6</v>
      </c>
      <c r="Q429" s="91"/>
    </row>
    <row r="430" spans="1:17" ht="12.75">
      <c r="A430" s="91"/>
      <c r="I430" s="91">
        <f t="shared" si="74"/>
        <v>34.95000000000023</v>
      </c>
      <c r="J430">
        <f t="shared" si="75"/>
        <v>92.6</v>
      </c>
      <c r="Q430" s="91"/>
    </row>
    <row r="431" spans="1:17" ht="12.75">
      <c r="A431" s="91"/>
      <c r="I431" s="91">
        <f t="shared" si="74"/>
        <v>35.05000000000023</v>
      </c>
      <c r="J431">
        <f t="shared" si="75"/>
        <v>92.6</v>
      </c>
      <c r="Q431" s="91"/>
    </row>
    <row r="432" spans="1:17" ht="12.75">
      <c r="A432" s="91"/>
      <c r="I432" s="91">
        <f t="shared" si="74"/>
        <v>35.15000000000023</v>
      </c>
      <c r="J432">
        <f t="shared" si="75"/>
        <v>92.6</v>
      </c>
      <c r="Q432" s="91"/>
    </row>
    <row r="433" spans="1:17" ht="12.75">
      <c r="A433" s="91"/>
      <c r="I433" s="91">
        <f t="shared" si="74"/>
        <v>35.250000000000234</v>
      </c>
      <c r="J433">
        <f t="shared" si="75"/>
        <v>92.6</v>
      </c>
      <c r="Q433" s="91"/>
    </row>
    <row r="434" spans="1:17" ht="12.75">
      <c r="A434" s="91"/>
      <c r="I434" s="91">
        <f t="shared" si="74"/>
        <v>35.350000000000236</v>
      </c>
      <c r="J434">
        <f t="shared" si="75"/>
        <v>92.6</v>
      </c>
      <c r="Q434" s="91"/>
    </row>
    <row r="435" spans="1:17" ht="12.75">
      <c r="A435" s="91"/>
      <c r="I435" s="91">
        <f t="shared" si="74"/>
        <v>35.45000000000024</v>
      </c>
      <c r="J435">
        <f t="shared" si="75"/>
        <v>92.6</v>
      </c>
      <c r="Q435" s="91"/>
    </row>
    <row r="436" spans="1:17" ht="12.75">
      <c r="A436" s="91"/>
      <c r="I436" s="91">
        <f t="shared" si="74"/>
        <v>35.55000000000024</v>
      </c>
      <c r="J436">
        <f t="shared" si="75"/>
        <v>92.6</v>
      </c>
      <c r="Q436" s="91"/>
    </row>
    <row r="437" spans="1:17" ht="12.75">
      <c r="A437" s="91"/>
      <c r="I437" s="91">
        <f t="shared" si="74"/>
        <v>35.65000000000024</v>
      </c>
      <c r="J437">
        <f t="shared" si="75"/>
        <v>92.6</v>
      </c>
      <c r="Q437" s="91"/>
    </row>
    <row r="438" spans="1:17" ht="12.75">
      <c r="A438" s="91"/>
      <c r="I438" s="91">
        <f t="shared" si="74"/>
        <v>35.75000000000024</v>
      </c>
      <c r="J438">
        <f t="shared" si="75"/>
        <v>92.6</v>
      </c>
      <c r="Q438" s="91"/>
    </row>
    <row r="439" spans="1:17" ht="12.75">
      <c r="A439" s="91"/>
      <c r="I439" s="91">
        <f aca="true" t="shared" si="76" ref="I439:I454">I438+0.1</f>
        <v>35.85000000000024</v>
      </c>
      <c r="J439">
        <f t="shared" si="75"/>
        <v>92.6</v>
      </c>
      <c r="Q439" s="91"/>
    </row>
    <row r="440" spans="1:17" ht="12.75">
      <c r="A440" s="91"/>
      <c r="I440" s="91">
        <f t="shared" si="76"/>
        <v>35.950000000000244</v>
      </c>
      <c r="J440">
        <f t="shared" si="75"/>
        <v>92.7</v>
      </c>
      <c r="Q440" s="91"/>
    </row>
    <row r="441" spans="1:17" ht="12.75">
      <c r="A441" s="91"/>
      <c r="I441" s="91">
        <f t="shared" si="76"/>
        <v>36.050000000000246</v>
      </c>
      <c r="J441">
        <f t="shared" si="75"/>
        <v>92.7</v>
      </c>
      <c r="Q441" s="91"/>
    </row>
    <row r="442" spans="1:17" ht="12.75">
      <c r="A442" s="91"/>
      <c r="I442" s="91">
        <f t="shared" si="76"/>
        <v>36.15000000000025</v>
      </c>
      <c r="J442">
        <f t="shared" si="75"/>
        <v>92.7</v>
      </c>
      <c r="Q442" s="91"/>
    </row>
    <row r="443" spans="1:17" ht="12.75">
      <c r="A443" s="91"/>
      <c r="I443" s="91">
        <f t="shared" si="76"/>
        <v>36.25000000000025</v>
      </c>
      <c r="J443">
        <f t="shared" si="75"/>
        <v>92.7</v>
      </c>
      <c r="Q443" s="91"/>
    </row>
    <row r="444" spans="1:17" ht="12.75">
      <c r="A444" s="91"/>
      <c r="I444" s="91">
        <f t="shared" si="76"/>
        <v>36.35000000000025</v>
      </c>
      <c r="J444">
        <f aca="true" t="shared" si="77" ref="J444:J459">ROUND(F$2*(1-((1/(E$2*I444))*(1-(EXP(-E$2*I444))))),1)</f>
        <v>92.7</v>
      </c>
      <c r="Q444" s="91"/>
    </row>
    <row r="445" spans="1:17" ht="12.75">
      <c r="A445" s="91"/>
      <c r="I445" s="91">
        <f t="shared" si="76"/>
        <v>36.45000000000025</v>
      </c>
      <c r="J445">
        <f t="shared" si="77"/>
        <v>92.7</v>
      </c>
      <c r="Q445" s="91"/>
    </row>
    <row r="446" spans="1:17" ht="12.75">
      <c r="A446" s="91"/>
      <c r="I446" s="91">
        <f t="shared" si="76"/>
        <v>36.55000000000025</v>
      </c>
      <c r="J446">
        <f t="shared" si="77"/>
        <v>92.7</v>
      </c>
      <c r="Q446" s="91"/>
    </row>
    <row r="447" spans="1:17" ht="12.75">
      <c r="A447" s="91"/>
      <c r="I447" s="91">
        <f t="shared" si="76"/>
        <v>36.650000000000254</v>
      </c>
      <c r="J447">
        <f t="shared" si="77"/>
        <v>92.7</v>
      </c>
      <c r="Q447" s="91"/>
    </row>
    <row r="448" spans="1:17" ht="12.75">
      <c r="A448" s="91"/>
      <c r="I448" s="91">
        <f t="shared" si="76"/>
        <v>36.750000000000256</v>
      </c>
      <c r="J448">
        <f t="shared" si="77"/>
        <v>92.7</v>
      </c>
      <c r="Q448" s="91"/>
    </row>
    <row r="449" spans="1:17" ht="12.75">
      <c r="A449" s="91"/>
      <c r="I449" s="91">
        <f t="shared" si="76"/>
        <v>36.85000000000026</v>
      </c>
      <c r="J449">
        <f t="shared" si="77"/>
        <v>92.7</v>
      </c>
      <c r="Q449" s="91"/>
    </row>
    <row r="450" spans="1:17" ht="12.75">
      <c r="A450" s="91"/>
      <c r="I450" s="91">
        <f t="shared" si="76"/>
        <v>36.95000000000026</v>
      </c>
      <c r="J450">
        <f t="shared" si="77"/>
        <v>92.7</v>
      </c>
      <c r="Q450" s="91"/>
    </row>
    <row r="451" spans="1:17" ht="12.75">
      <c r="A451" s="91"/>
      <c r="I451" s="91">
        <f t="shared" si="76"/>
        <v>37.05000000000026</v>
      </c>
      <c r="J451">
        <f t="shared" si="77"/>
        <v>92.7</v>
      </c>
      <c r="Q451" s="91"/>
    </row>
    <row r="452" spans="1:17" ht="12.75">
      <c r="A452" s="91"/>
      <c r="I452" s="91">
        <f t="shared" si="76"/>
        <v>37.15000000000026</v>
      </c>
      <c r="J452">
        <f t="shared" si="77"/>
        <v>92.7</v>
      </c>
      <c r="Q452" s="91"/>
    </row>
    <row r="453" spans="1:17" ht="12.75">
      <c r="A453" s="91"/>
      <c r="I453" s="91">
        <f t="shared" si="76"/>
        <v>37.25000000000026</v>
      </c>
      <c r="J453">
        <f t="shared" si="77"/>
        <v>92.7</v>
      </c>
      <c r="Q453" s="91"/>
    </row>
    <row r="454" spans="1:17" ht="12.75">
      <c r="A454" s="91"/>
      <c r="I454" s="91">
        <f t="shared" si="76"/>
        <v>37.350000000000264</v>
      </c>
      <c r="J454">
        <f t="shared" si="77"/>
        <v>92.7</v>
      </c>
      <c r="Q454" s="91"/>
    </row>
    <row r="455" spans="1:17" ht="12.75">
      <c r="A455" s="91"/>
      <c r="I455" s="91">
        <f aca="true" t="shared" si="78" ref="I455:I470">I454+0.1</f>
        <v>37.450000000000266</v>
      </c>
      <c r="J455">
        <f t="shared" si="77"/>
        <v>92.7</v>
      </c>
      <c r="Q455" s="91"/>
    </row>
    <row r="456" spans="1:17" ht="12.75">
      <c r="A456" s="91"/>
      <c r="I456" s="91">
        <f t="shared" si="78"/>
        <v>37.55000000000027</v>
      </c>
      <c r="J456">
        <f t="shared" si="77"/>
        <v>92.7</v>
      </c>
      <c r="Q456" s="91"/>
    </row>
    <row r="457" spans="1:17" ht="12.75">
      <c r="A457" s="91"/>
      <c r="I457" s="91">
        <f t="shared" si="78"/>
        <v>37.65000000000027</v>
      </c>
      <c r="J457">
        <f t="shared" si="77"/>
        <v>92.7</v>
      </c>
      <c r="Q457" s="91"/>
    </row>
    <row r="458" spans="1:17" ht="12.75">
      <c r="A458" s="91"/>
      <c r="I458" s="91">
        <f t="shared" si="78"/>
        <v>37.75000000000027</v>
      </c>
      <c r="J458">
        <f t="shared" si="77"/>
        <v>92.7</v>
      </c>
      <c r="Q458" s="91"/>
    </row>
    <row r="459" spans="1:17" ht="12.75">
      <c r="A459" s="91"/>
      <c r="I459" s="91">
        <f t="shared" si="78"/>
        <v>37.85000000000027</v>
      </c>
      <c r="J459">
        <f t="shared" si="77"/>
        <v>92.7</v>
      </c>
      <c r="Q459" s="91"/>
    </row>
    <row r="460" spans="1:17" ht="12.75">
      <c r="A460" s="91"/>
      <c r="I460" s="91">
        <f t="shared" si="78"/>
        <v>37.95000000000027</v>
      </c>
      <c r="J460">
        <f aca="true" t="shared" si="79" ref="J460:J475">ROUND(F$2*(1-((1/(E$2*I460))*(1-(EXP(-E$2*I460))))),1)</f>
        <v>92.7</v>
      </c>
      <c r="Q460" s="91"/>
    </row>
    <row r="461" spans="1:17" ht="12.75">
      <c r="A461" s="91"/>
      <c r="I461" s="91">
        <f t="shared" si="78"/>
        <v>38.050000000000274</v>
      </c>
      <c r="J461">
        <f t="shared" si="79"/>
        <v>92.7</v>
      </c>
      <c r="Q461" s="91"/>
    </row>
    <row r="462" spans="1:17" ht="12.75">
      <c r="A462" s="91"/>
      <c r="I462" s="91">
        <f t="shared" si="78"/>
        <v>38.150000000000276</v>
      </c>
      <c r="J462">
        <f t="shared" si="79"/>
        <v>92.7</v>
      </c>
      <c r="Q462" s="91"/>
    </row>
    <row r="463" spans="1:17" ht="12.75">
      <c r="A463" s="91"/>
      <c r="I463" s="91">
        <f t="shared" si="78"/>
        <v>38.25000000000028</v>
      </c>
      <c r="J463">
        <f t="shared" si="79"/>
        <v>92.7</v>
      </c>
      <c r="Q463" s="91"/>
    </row>
    <row r="464" spans="1:17" ht="12.75">
      <c r="A464" s="91"/>
      <c r="I464" s="91">
        <f t="shared" si="78"/>
        <v>38.35000000000028</v>
      </c>
      <c r="J464">
        <f t="shared" si="79"/>
        <v>92.7</v>
      </c>
      <c r="Q464" s="91"/>
    </row>
    <row r="465" spans="1:17" ht="12.75">
      <c r="A465" s="91"/>
      <c r="I465" s="91">
        <f t="shared" si="78"/>
        <v>38.45000000000028</v>
      </c>
      <c r="J465">
        <f t="shared" si="79"/>
        <v>92.7</v>
      </c>
      <c r="Q465" s="91"/>
    </row>
    <row r="466" spans="1:17" ht="12.75">
      <c r="A466" s="91"/>
      <c r="I466" s="91">
        <f t="shared" si="78"/>
        <v>38.55000000000028</v>
      </c>
      <c r="J466">
        <f t="shared" si="79"/>
        <v>92.7</v>
      </c>
      <c r="Q466" s="91"/>
    </row>
    <row r="467" spans="1:17" ht="12.75">
      <c r="A467" s="91"/>
      <c r="I467" s="91">
        <f t="shared" si="78"/>
        <v>38.65000000000028</v>
      </c>
      <c r="J467">
        <f t="shared" si="79"/>
        <v>92.7</v>
      </c>
      <c r="Q467" s="91"/>
    </row>
    <row r="468" spans="1:17" ht="12.75">
      <c r="A468" s="91"/>
      <c r="I468" s="91">
        <f t="shared" si="78"/>
        <v>38.750000000000284</v>
      </c>
      <c r="J468">
        <f t="shared" si="79"/>
        <v>92.7</v>
      </c>
      <c r="Q468" s="91"/>
    </row>
    <row r="469" spans="1:17" ht="12.75">
      <c r="A469" s="91"/>
      <c r="I469" s="91">
        <f t="shared" si="78"/>
        <v>38.850000000000286</v>
      </c>
      <c r="J469">
        <f t="shared" si="79"/>
        <v>92.7</v>
      </c>
      <c r="Q469" s="91"/>
    </row>
    <row r="470" spans="1:17" ht="12.75">
      <c r="A470" s="91"/>
      <c r="I470" s="91">
        <f t="shared" si="78"/>
        <v>38.95000000000029</v>
      </c>
      <c r="J470">
        <f t="shared" si="79"/>
        <v>92.8</v>
      </c>
      <c r="Q470" s="91"/>
    </row>
    <row r="471" spans="1:17" ht="12.75">
      <c r="A471" s="91"/>
      <c r="I471" s="91">
        <f aca="true" t="shared" si="80" ref="I471:I486">I470+0.1</f>
        <v>39.05000000000029</v>
      </c>
      <c r="J471">
        <f t="shared" si="79"/>
        <v>92.8</v>
      </c>
      <c r="Q471" s="91"/>
    </row>
    <row r="472" spans="1:17" ht="12.75">
      <c r="A472" s="91"/>
      <c r="I472" s="91">
        <f t="shared" si="80"/>
        <v>39.15000000000029</v>
      </c>
      <c r="J472">
        <f t="shared" si="79"/>
        <v>92.8</v>
      </c>
      <c r="Q472" s="91"/>
    </row>
    <row r="473" spans="1:17" ht="12.75">
      <c r="A473" s="91"/>
      <c r="I473" s="91">
        <f t="shared" si="80"/>
        <v>39.25000000000029</v>
      </c>
      <c r="J473">
        <f t="shared" si="79"/>
        <v>92.8</v>
      </c>
      <c r="Q473" s="91"/>
    </row>
    <row r="474" spans="1:17" ht="12.75">
      <c r="A474" s="91"/>
      <c r="I474" s="91">
        <f t="shared" si="80"/>
        <v>39.35000000000029</v>
      </c>
      <c r="J474">
        <f t="shared" si="79"/>
        <v>92.8</v>
      </c>
      <c r="Q474" s="91"/>
    </row>
    <row r="475" spans="1:17" ht="12.75">
      <c r="A475" s="91"/>
      <c r="I475" s="91">
        <f t="shared" si="80"/>
        <v>39.450000000000294</v>
      </c>
      <c r="J475">
        <f t="shared" si="79"/>
        <v>92.8</v>
      </c>
      <c r="Q475" s="91"/>
    </row>
    <row r="476" spans="1:17" ht="12.75">
      <c r="A476" s="91"/>
      <c r="I476" s="91">
        <f t="shared" si="80"/>
        <v>39.550000000000296</v>
      </c>
      <c r="J476">
        <f aca="true" t="shared" si="81" ref="J476:J491">ROUND(F$2*(1-((1/(E$2*I476))*(1-(EXP(-E$2*I476))))),1)</f>
        <v>92.8</v>
      </c>
      <c r="Q476" s="91"/>
    </row>
    <row r="477" spans="1:17" ht="12.75">
      <c r="A477" s="91"/>
      <c r="I477" s="91">
        <f t="shared" si="80"/>
        <v>39.6500000000003</v>
      </c>
      <c r="J477">
        <f t="shared" si="81"/>
        <v>92.8</v>
      </c>
      <c r="Q477" s="91"/>
    </row>
    <row r="478" spans="1:17" ht="12.75">
      <c r="A478" s="91"/>
      <c r="I478" s="91">
        <f t="shared" si="80"/>
        <v>39.7500000000003</v>
      </c>
      <c r="J478">
        <f t="shared" si="81"/>
        <v>92.8</v>
      </c>
      <c r="Q478" s="91"/>
    </row>
    <row r="479" spans="1:17" ht="12.75">
      <c r="A479" s="91"/>
      <c r="I479" s="91">
        <f t="shared" si="80"/>
        <v>39.8500000000003</v>
      </c>
      <c r="J479">
        <f t="shared" si="81"/>
        <v>92.8</v>
      </c>
      <c r="Q479" s="91"/>
    </row>
    <row r="480" spans="1:17" ht="12.75">
      <c r="A480" s="91"/>
      <c r="I480" s="91">
        <f t="shared" si="80"/>
        <v>39.9500000000003</v>
      </c>
      <c r="J480">
        <f t="shared" si="81"/>
        <v>92.8</v>
      </c>
      <c r="Q480" s="91"/>
    </row>
    <row r="481" spans="1:17" ht="12.75">
      <c r="A481" s="91"/>
      <c r="I481" s="91">
        <f t="shared" si="80"/>
        <v>40.0500000000003</v>
      </c>
      <c r="J481">
        <f t="shared" si="81"/>
        <v>92.8</v>
      </c>
      <c r="Q481" s="91"/>
    </row>
    <row r="482" spans="1:17" ht="12.75">
      <c r="A482" s="91"/>
      <c r="I482" s="91">
        <f t="shared" si="80"/>
        <v>40.150000000000304</v>
      </c>
      <c r="J482">
        <f t="shared" si="81"/>
        <v>92.8</v>
      </c>
      <c r="Q482" s="91"/>
    </row>
    <row r="483" spans="1:17" ht="12.75">
      <c r="A483" s="91"/>
      <c r="I483" s="91">
        <f t="shared" si="80"/>
        <v>40.250000000000306</v>
      </c>
      <c r="J483">
        <f t="shared" si="81"/>
        <v>92.8</v>
      </c>
      <c r="Q483" s="91"/>
    </row>
    <row r="484" spans="1:17" ht="12.75">
      <c r="A484" s="91"/>
      <c r="I484" s="91">
        <f t="shared" si="80"/>
        <v>40.35000000000031</v>
      </c>
      <c r="J484">
        <f t="shared" si="81"/>
        <v>92.8</v>
      </c>
      <c r="Q484" s="91"/>
    </row>
    <row r="485" spans="1:17" ht="12.75">
      <c r="A485" s="91"/>
      <c r="I485" s="91">
        <f t="shared" si="80"/>
        <v>40.45000000000031</v>
      </c>
      <c r="J485">
        <f t="shared" si="81"/>
        <v>92.8</v>
      </c>
      <c r="Q485" s="91"/>
    </row>
    <row r="486" spans="1:17" ht="12.75">
      <c r="A486" s="91"/>
      <c r="I486" s="91">
        <f t="shared" si="80"/>
        <v>40.55000000000031</v>
      </c>
      <c r="J486">
        <f t="shared" si="81"/>
        <v>92.8</v>
      </c>
      <c r="Q486" s="91"/>
    </row>
    <row r="487" spans="1:17" ht="12.75">
      <c r="A487" s="91"/>
      <c r="I487" s="91">
        <f aca="true" t="shared" si="82" ref="I487:I499">I486+0.1</f>
        <v>40.65000000000031</v>
      </c>
      <c r="J487">
        <f t="shared" si="81"/>
        <v>92.8</v>
      </c>
      <c r="Q487" s="91"/>
    </row>
    <row r="488" spans="1:17" ht="12.75">
      <c r="A488" s="91"/>
      <c r="I488" s="91">
        <f t="shared" si="82"/>
        <v>40.75000000000031</v>
      </c>
      <c r="J488">
        <f t="shared" si="81"/>
        <v>92.8</v>
      </c>
      <c r="Q488" s="91"/>
    </row>
    <row r="489" spans="1:17" ht="12.75">
      <c r="A489" s="91"/>
      <c r="I489" s="91">
        <f t="shared" si="82"/>
        <v>40.850000000000314</v>
      </c>
      <c r="J489">
        <f t="shared" si="81"/>
        <v>92.8</v>
      </c>
      <c r="Q489" s="91"/>
    </row>
    <row r="490" spans="1:17" ht="12.75">
      <c r="A490" s="91"/>
      <c r="I490" s="91">
        <f t="shared" si="82"/>
        <v>40.950000000000315</v>
      </c>
      <c r="J490">
        <f t="shared" si="81"/>
        <v>92.8</v>
      </c>
      <c r="Q490" s="91"/>
    </row>
    <row r="491" spans="1:17" ht="12.75">
      <c r="A491" s="91"/>
      <c r="I491" s="91">
        <f t="shared" si="82"/>
        <v>41.05000000000032</v>
      </c>
      <c r="J491">
        <f t="shared" si="81"/>
        <v>92.8</v>
      </c>
      <c r="Q491" s="91"/>
    </row>
    <row r="492" spans="1:17" ht="12.75">
      <c r="A492" s="91"/>
      <c r="I492" s="91">
        <f t="shared" si="82"/>
        <v>41.15000000000032</v>
      </c>
      <c r="J492">
        <f aca="true" t="shared" si="83" ref="J492:J507">ROUND(F$2*(1-((1/(E$2*I492))*(1-(EXP(-E$2*I492))))),1)</f>
        <v>92.8</v>
      </c>
      <c r="Q492" s="91"/>
    </row>
    <row r="493" spans="1:17" ht="12.75">
      <c r="A493" s="91"/>
      <c r="I493" s="91">
        <f t="shared" si="82"/>
        <v>41.25000000000032</v>
      </c>
      <c r="J493">
        <f t="shared" si="83"/>
        <v>92.8</v>
      </c>
      <c r="Q493" s="91"/>
    </row>
    <row r="494" spans="1:17" ht="12.75">
      <c r="A494" s="91"/>
      <c r="I494" s="91">
        <f t="shared" si="82"/>
        <v>41.35000000000032</v>
      </c>
      <c r="J494">
        <f t="shared" si="83"/>
        <v>92.8</v>
      </c>
      <c r="Q494" s="91"/>
    </row>
    <row r="495" spans="1:17" ht="12.75">
      <c r="A495" s="91"/>
      <c r="I495" s="91">
        <f t="shared" si="82"/>
        <v>41.45000000000032</v>
      </c>
      <c r="J495">
        <f t="shared" si="83"/>
        <v>92.8</v>
      </c>
      <c r="Q495" s="91"/>
    </row>
    <row r="496" spans="1:17" ht="12.75">
      <c r="A496" s="91"/>
      <c r="I496" s="91">
        <f t="shared" si="82"/>
        <v>41.550000000000324</v>
      </c>
      <c r="J496">
        <f t="shared" si="83"/>
        <v>92.8</v>
      </c>
      <c r="Q496" s="91"/>
    </row>
    <row r="497" spans="1:17" ht="12.75">
      <c r="A497" s="91"/>
      <c r="I497" s="91">
        <f t="shared" si="82"/>
        <v>41.650000000000325</v>
      </c>
      <c r="J497">
        <f t="shared" si="83"/>
        <v>92.8</v>
      </c>
      <c r="Q497" s="91"/>
    </row>
    <row r="498" spans="1:17" ht="12.75">
      <c r="A498" s="91"/>
      <c r="I498" s="91">
        <f t="shared" si="82"/>
        <v>41.75000000000033</v>
      </c>
      <c r="J498">
        <f t="shared" si="83"/>
        <v>92.8</v>
      </c>
      <c r="Q498" s="91"/>
    </row>
    <row r="499" spans="1:17" ht="12.75">
      <c r="A499" s="91"/>
      <c r="I499" s="91">
        <f t="shared" si="82"/>
        <v>41.85000000000033</v>
      </c>
      <c r="J499">
        <f t="shared" si="83"/>
        <v>92.8</v>
      </c>
      <c r="Q499" s="91"/>
    </row>
    <row r="500" spans="1:17" ht="12.75">
      <c r="A500" s="91"/>
      <c r="I500" s="91">
        <f>I499+0.5</f>
        <v>42.35000000000033</v>
      </c>
      <c r="J500">
        <f t="shared" si="83"/>
        <v>92.8</v>
      </c>
      <c r="Q500" s="91"/>
    </row>
    <row r="501" spans="9:17" ht="12.75">
      <c r="I501" s="91">
        <f aca="true" t="shared" si="84" ref="I501:I516">I500+0.5</f>
        <v>42.85000000000033</v>
      </c>
      <c r="J501">
        <f t="shared" si="83"/>
        <v>92.9</v>
      </c>
      <c r="Q501" s="91"/>
    </row>
    <row r="502" spans="9:17" ht="12.75">
      <c r="I502" s="91">
        <f t="shared" si="84"/>
        <v>43.35000000000033</v>
      </c>
      <c r="J502">
        <f t="shared" si="83"/>
        <v>92.9</v>
      </c>
      <c r="Q502" s="91"/>
    </row>
    <row r="503" spans="9:17" ht="12.75">
      <c r="I503" s="91">
        <f t="shared" si="84"/>
        <v>43.85000000000033</v>
      </c>
      <c r="J503">
        <f t="shared" si="83"/>
        <v>92.9</v>
      </c>
      <c r="Q503" s="91"/>
    </row>
    <row r="504" spans="9:17" ht="12.75">
      <c r="I504" s="91">
        <f t="shared" si="84"/>
        <v>44.35000000000033</v>
      </c>
      <c r="J504">
        <f t="shared" si="83"/>
        <v>92.9</v>
      </c>
      <c r="Q504" s="91"/>
    </row>
    <row r="505" spans="9:17" ht="12.75">
      <c r="I505" s="91">
        <f t="shared" si="84"/>
        <v>44.85000000000033</v>
      </c>
      <c r="J505">
        <f t="shared" si="83"/>
        <v>92.9</v>
      </c>
      <c r="Q505" s="91"/>
    </row>
    <row r="506" spans="9:17" ht="12.75">
      <c r="I506" s="91">
        <f t="shared" si="84"/>
        <v>45.35000000000033</v>
      </c>
      <c r="J506">
        <f t="shared" si="83"/>
        <v>92.9</v>
      </c>
      <c r="Q506" s="91"/>
    </row>
    <row r="507" spans="9:17" ht="12.75">
      <c r="I507" s="91">
        <f t="shared" si="84"/>
        <v>45.85000000000033</v>
      </c>
      <c r="J507">
        <f t="shared" si="83"/>
        <v>92.9</v>
      </c>
      <c r="Q507" s="91"/>
    </row>
    <row r="508" spans="9:17" ht="12.75">
      <c r="I508" s="91">
        <f t="shared" si="84"/>
        <v>46.35000000000033</v>
      </c>
      <c r="J508">
        <f aca="true" t="shared" si="85" ref="J508:J523">ROUND(F$2*(1-((1/(E$2*I508))*(1-(EXP(-E$2*I508))))),1)</f>
        <v>92.9</v>
      </c>
      <c r="Q508" s="91"/>
    </row>
    <row r="509" spans="9:17" ht="12.75">
      <c r="I509" s="91">
        <f t="shared" si="84"/>
        <v>46.85000000000033</v>
      </c>
      <c r="J509">
        <f t="shared" si="85"/>
        <v>93</v>
      </c>
      <c r="Q509" s="91"/>
    </row>
    <row r="510" spans="9:17" ht="12.75">
      <c r="I510" s="91">
        <f t="shared" si="84"/>
        <v>47.35000000000033</v>
      </c>
      <c r="J510">
        <f t="shared" si="85"/>
        <v>93</v>
      </c>
      <c r="Q510" s="91"/>
    </row>
    <row r="511" spans="9:17" ht="12.75">
      <c r="I511" s="91">
        <f t="shared" si="84"/>
        <v>47.85000000000033</v>
      </c>
      <c r="J511">
        <f t="shared" si="85"/>
        <v>93</v>
      </c>
      <c r="Q511" s="91"/>
    </row>
    <row r="512" spans="9:17" ht="12.75">
      <c r="I512" s="91">
        <f t="shared" si="84"/>
        <v>48.35000000000033</v>
      </c>
      <c r="J512">
        <f t="shared" si="85"/>
        <v>93</v>
      </c>
      <c r="Q512" s="91"/>
    </row>
    <row r="513" spans="9:17" ht="12.75">
      <c r="I513" s="91">
        <f t="shared" si="84"/>
        <v>48.85000000000033</v>
      </c>
      <c r="J513">
        <f t="shared" si="85"/>
        <v>93</v>
      </c>
      <c r="Q513" s="91"/>
    </row>
    <row r="514" spans="9:17" ht="12.75">
      <c r="I514" s="91">
        <f t="shared" si="84"/>
        <v>49.35000000000033</v>
      </c>
      <c r="J514">
        <f t="shared" si="85"/>
        <v>93</v>
      </c>
      <c r="Q514" s="91"/>
    </row>
    <row r="515" spans="9:17" ht="12.75">
      <c r="I515" s="91">
        <f t="shared" si="84"/>
        <v>49.85000000000033</v>
      </c>
      <c r="J515">
        <f t="shared" si="85"/>
        <v>93</v>
      </c>
      <c r="Q515" s="91"/>
    </row>
    <row r="516" spans="9:17" ht="12.75">
      <c r="I516" s="91">
        <f t="shared" si="84"/>
        <v>50.35000000000033</v>
      </c>
      <c r="J516">
        <f t="shared" si="85"/>
        <v>93</v>
      </c>
      <c r="Q516" s="91"/>
    </row>
    <row r="517" spans="9:17" ht="12.75">
      <c r="I517" s="91">
        <f aca="true" t="shared" si="86" ref="I517:I532">I516+0.5</f>
        <v>50.85000000000033</v>
      </c>
      <c r="J517">
        <f t="shared" si="85"/>
        <v>93</v>
      </c>
      <c r="Q517" s="91"/>
    </row>
    <row r="518" spans="9:17" ht="12.75">
      <c r="I518" s="91">
        <f t="shared" si="86"/>
        <v>51.35000000000033</v>
      </c>
      <c r="J518">
        <f t="shared" si="85"/>
        <v>93</v>
      </c>
      <c r="Q518" s="91"/>
    </row>
    <row r="519" spans="9:17" ht="12.75">
      <c r="I519" s="91">
        <f t="shared" si="86"/>
        <v>51.85000000000033</v>
      </c>
      <c r="J519">
        <f t="shared" si="85"/>
        <v>93</v>
      </c>
      <c r="Q519" s="91"/>
    </row>
    <row r="520" spans="9:17" ht="12.75">
      <c r="I520" s="91">
        <f t="shared" si="86"/>
        <v>52.35000000000033</v>
      </c>
      <c r="J520">
        <f t="shared" si="85"/>
        <v>93.1</v>
      </c>
      <c r="Q520" s="91"/>
    </row>
    <row r="521" spans="9:17" ht="12.75">
      <c r="I521" s="91">
        <f t="shared" si="86"/>
        <v>52.85000000000033</v>
      </c>
      <c r="J521">
        <f t="shared" si="85"/>
        <v>93.1</v>
      </c>
      <c r="Q521" s="91"/>
    </row>
    <row r="522" spans="9:17" ht="12.75">
      <c r="I522" s="91">
        <f t="shared" si="86"/>
        <v>53.35000000000033</v>
      </c>
      <c r="J522">
        <f t="shared" si="85"/>
        <v>93.1</v>
      </c>
      <c r="Q522" s="91"/>
    </row>
    <row r="523" spans="9:17" ht="12.75">
      <c r="I523" s="91">
        <f t="shared" si="86"/>
        <v>53.85000000000033</v>
      </c>
      <c r="J523">
        <f t="shared" si="85"/>
        <v>93.1</v>
      </c>
      <c r="Q523" s="91"/>
    </row>
    <row r="524" spans="9:17" ht="12.75">
      <c r="I524" s="91">
        <f t="shared" si="86"/>
        <v>54.35000000000033</v>
      </c>
      <c r="J524">
        <f aca="true" t="shared" si="87" ref="J524:J539">ROUND(F$2*(1-((1/(E$2*I524))*(1-(EXP(-E$2*I524))))),1)</f>
        <v>93.1</v>
      </c>
      <c r="Q524" s="91"/>
    </row>
    <row r="525" spans="9:17" ht="12.75">
      <c r="I525" s="91">
        <f t="shared" si="86"/>
        <v>54.85000000000033</v>
      </c>
      <c r="J525">
        <f t="shared" si="87"/>
        <v>93.1</v>
      </c>
      <c r="Q525" s="91"/>
    </row>
    <row r="526" spans="9:17" ht="12.75">
      <c r="I526" s="91">
        <f t="shared" si="86"/>
        <v>55.35000000000033</v>
      </c>
      <c r="J526">
        <f t="shared" si="87"/>
        <v>93.1</v>
      </c>
      <c r="Q526" s="91"/>
    </row>
    <row r="527" spans="9:17" ht="12.75">
      <c r="I527" s="91">
        <f t="shared" si="86"/>
        <v>55.85000000000033</v>
      </c>
      <c r="J527">
        <f t="shared" si="87"/>
        <v>93.1</v>
      </c>
      <c r="Q527" s="91"/>
    </row>
    <row r="528" spans="9:17" ht="12.75">
      <c r="I528" s="91">
        <f t="shared" si="86"/>
        <v>56.35000000000033</v>
      </c>
      <c r="J528">
        <f t="shared" si="87"/>
        <v>93.1</v>
      </c>
      <c r="Q528" s="91"/>
    </row>
    <row r="529" spans="9:17" ht="12.75">
      <c r="I529" s="91">
        <f t="shared" si="86"/>
        <v>56.85000000000033</v>
      </c>
      <c r="J529">
        <f t="shared" si="87"/>
        <v>93.1</v>
      </c>
      <c r="Q529" s="91"/>
    </row>
    <row r="530" spans="9:17" ht="12.75">
      <c r="I530" s="91">
        <f t="shared" si="86"/>
        <v>57.35000000000033</v>
      </c>
      <c r="J530">
        <f t="shared" si="87"/>
        <v>93.1</v>
      </c>
      <c r="Q530" s="91"/>
    </row>
    <row r="531" spans="9:17" ht="12.75">
      <c r="I531" s="91">
        <f t="shared" si="86"/>
        <v>57.85000000000033</v>
      </c>
      <c r="J531">
        <f t="shared" si="87"/>
        <v>93.1</v>
      </c>
      <c r="Q531" s="91"/>
    </row>
    <row r="532" spans="9:17" ht="12.75">
      <c r="I532" s="91">
        <f t="shared" si="86"/>
        <v>58.35000000000033</v>
      </c>
      <c r="J532">
        <f t="shared" si="87"/>
        <v>93.2</v>
      </c>
      <c r="Q532" s="91"/>
    </row>
    <row r="533" spans="9:17" ht="12.75">
      <c r="I533" s="91">
        <f aca="true" t="shared" si="88" ref="I533:I548">I532+0.5</f>
        <v>58.85000000000033</v>
      </c>
      <c r="J533">
        <f t="shared" si="87"/>
        <v>93.2</v>
      </c>
      <c r="Q533" s="91"/>
    </row>
    <row r="534" spans="9:17" ht="12.75">
      <c r="I534" s="91">
        <f t="shared" si="88"/>
        <v>59.35000000000033</v>
      </c>
      <c r="J534">
        <f t="shared" si="87"/>
        <v>93.2</v>
      </c>
      <c r="Q534" s="91"/>
    </row>
    <row r="535" spans="9:17" ht="12.75">
      <c r="I535" s="91">
        <f t="shared" si="88"/>
        <v>59.85000000000033</v>
      </c>
      <c r="J535">
        <f t="shared" si="87"/>
        <v>93.2</v>
      </c>
      <c r="Q535" s="91"/>
    </row>
    <row r="536" spans="9:17" ht="12.75">
      <c r="I536" s="91">
        <f t="shared" si="88"/>
        <v>60.35000000000033</v>
      </c>
      <c r="J536">
        <f t="shared" si="87"/>
        <v>93.2</v>
      </c>
      <c r="Q536" s="91"/>
    </row>
    <row r="537" spans="9:17" ht="12.75">
      <c r="I537" s="91">
        <f t="shared" si="88"/>
        <v>60.85000000000033</v>
      </c>
      <c r="J537">
        <f t="shared" si="87"/>
        <v>93.2</v>
      </c>
      <c r="Q537" s="91"/>
    </row>
    <row r="538" spans="9:17" ht="12.75">
      <c r="I538" s="91">
        <f t="shared" si="88"/>
        <v>61.35000000000033</v>
      </c>
      <c r="J538">
        <f t="shared" si="87"/>
        <v>93.2</v>
      </c>
      <c r="Q538" s="91"/>
    </row>
    <row r="539" spans="9:17" ht="12.75">
      <c r="I539" s="91">
        <f t="shared" si="88"/>
        <v>61.85000000000033</v>
      </c>
      <c r="J539">
        <f t="shared" si="87"/>
        <v>93.2</v>
      </c>
      <c r="Q539" s="91"/>
    </row>
    <row r="540" spans="9:17" ht="12.75">
      <c r="I540" s="91">
        <f t="shared" si="88"/>
        <v>62.35000000000033</v>
      </c>
      <c r="J540">
        <f aca="true" t="shared" si="89" ref="J540:J555">ROUND(F$2*(1-((1/(E$2*I540))*(1-(EXP(-E$2*I540))))),1)</f>
        <v>93.2</v>
      </c>
      <c r="Q540" s="91"/>
    </row>
    <row r="541" spans="9:17" ht="12.75">
      <c r="I541" s="91">
        <f t="shared" si="88"/>
        <v>62.85000000000033</v>
      </c>
      <c r="J541">
        <f t="shared" si="89"/>
        <v>93.2</v>
      </c>
      <c r="Q541" s="91"/>
    </row>
    <row r="542" spans="9:17" ht="12.75">
      <c r="I542" s="91">
        <f t="shared" si="88"/>
        <v>63.35000000000033</v>
      </c>
      <c r="J542">
        <f t="shared" si="89"/>
        <v>93.2</v>
      </c>
      <c r="Q542" s="91"/>
    </row>
    <row r="543" spans="9:17" ht="12.75">
      <c r="I543" s="91">
        <f t="shared" si="88"/>
        <v>63.85000000000033</v>
      </c>
      <c r="J543">
        <f t="shared" si="89"/>
        <v>93.2</v>
      </c>
      <c r="Q543" s="91"/>
    </row>
    <row r="544" spans="9:17" ht="12.75">
      <c r="I544" s="91">
        <f t="shared" si="88"/>
        <v>64.35000000000034</v>
      </c>
      <c r="J544">
        <f t="shared" si="89"/>
        <v>93.2</v>
      </c>
      <c r="Q544" s="91"/>
    </row>
    <row r="545" spans="9:17" ht="12.75">
      <c r="I545" s="91">
        <f t="shared" si="88"/>
        <v>64.85000000000034</v>
      </c>
      <c r="J545">
        <f t="shared" si="89"/>
        <v>93.2</v>
      </c>
      <c r="Q545" s="91"/>
    </row>
    <row r="546" spans="9:17" ht="12.75">
      <c r="I546" s="91">
        <f t="shared" si="88"/>
        <v>65.35000000000034</v>
      </c>
      <c r="J546">
        <f t="shared" si="89"/>
        <v>93.2</v>
      </c>
      <c r="Q546" s="91"/>
    </row>
    <row r="547" spans="9:17" ht="12.75">
      <c r="I547" s="91">
        <f t="shared" si="88"/>
        <v>65.85000000000034</v>
      </c>
      <c r="J547">
        <f t="shared" si="89"/>
        <v>93.2</v>
      </c>
      <c r="Q547" s="91"/>
    </row>
    <row r="548" spans="9:17" ht="12.75">
      <c r="I548" s="91">
        <f t="shared" si="88"/>
        <v>66.35000000000034</v>
      </c>
      <c r="J548">
        <f t="shared" si="89"/>
        <v>93.2</v>
      </c>
      <c r="Q548" s="91"/>
    </row>
    <row r="549" spans="9:17" ht="12.75">
      <c r="I549" s="91">
        <f aca="true" t="shared" si="90" ref="I549:I564">I548+0.5</f>
        <v>66.85000000000034</v>
      </c>
      <c r="J549">
        <f t="shared" si="89"/>
        <v>93.3</v>
      </c>
      <c r="Q549" s="91"/>
    </row>
    <row r="550" spans="9:17" ht="12.75">
      <c r="I550" s="91">
        <f t="shared" si="90"/>
        <v>67.35000000000034</v>
      </c>
      <c r="J550">
        <f t="shared" si="89"/>
        <v>93.3</v>
      </c>
      <c r="Q550" s="91"/>
    </row>
    <row r="551" spans="9:17" ht="12.75">
      <c r="I551" s="91">
        <f t="shared" si="90"/>
        <v>67.85000000000034</v>
      </c>
      <c r="J551">
        <f t="shared" si="89"/>
        <v>93.3</v>
      </c>
      <c r="Q551" s="91"/>
    </row>
    <row r="552" spans="9:17" ht="12.75">
      <c r="I552" s="91">
        <f t="shared" si="90"/>
        <v>68.35000000000034</v>
      </c>
      <c r="J552">
        <f t="shared" si="89"/>
        <v>93.3</v>
      </c>
      <c r="Q552" s="91"/>
    </row>
    <row r="553" spans="9:17" ht="12.75">
      <c r="I553" s="91">
        <f t="shared" si="90"/>
        <v>68.85000000000034</v>
      </c>
      <c r="J553">
        <f t="shared" si="89"/>
        <v>93.3</v>
      </c>
      <c r="Q553" s="91"/>
    </row>
    <row r="554" spans="9:17" ht="12.75">
      <c r="I554" s="91">
        <f t="shared" si="90"/>
        <v>69.35000000000034</v>
      </c>
      <c r="J554">
        <f t="shared" si="89"/>
        <v>93.3</v>
      </c>
      <c r="Q554" s="91"/>
    </row>
    <row r="555" spans="9:17" ht="12.75">
      <c r="I555" s="91">
        <f t="shared" si="90"/>
        <v>69.85000000000034</v>
      </c>
      <c r="J555">
        <f t="shared" si="89"/>
        <v>93.3</v>
      </c>
      <c r="Q555" s="91"/>
    </row>
    <row r="556" spans="9:17" ht="12.75">
      <c r="I556" s="91">
        <f t="shared" si="90"/>
        <v>70.35000000000034</v>
      </c>
      <c r="J556">
        <f aca="true" t="shared" si="91" ref="J556:J571">ROUND(F$2*(1-((1/(E$2*I556))*(1-(EXP(-E$2*I556))))),1)</f>
        <v>93.3</v>
      </c>
      <c r="Q556" s="91"/>
    </row>
    <row r="557" spans="9:17" ht="12.75">
      <c r="I557" s="91">
        <f t="shared" si="90"/>
        <v>70.85000000000034</v>
      </c>
      <c r="J557">
        <f t="shared" si="91"/>
        <v>93.3</v>
      </c>
      <c r="Q557" s="91"/>
    </row>
    <row r="558" spans="9:17" ht="12.75">
      <c r="I558" s="91">
        <f t="shared" si="90"/>
        <v>71.35000000000034</v>
      </c>
      <c r="J558">
        <f t="shared" si="91"/>
        <v>93.3</v>
      </c>
      <c r="Q558" s="91"/>
    </row>
    <row r="559" spans="9:17" ht="12.75">
      <c r="I559" s="91">
        <f t="shared" si="90"/>
        <v>71.85000000000034</v>
      </c>
      <c r="J559">
        <f t="shared" si="91"/>
        <v>93.3</v>
      </c>
      <c r="Q559" s="91"/>
    </row>
    <row r="560" spans="9:17" ht="12.75">
      <c r="I560" s="91">
        <f t="shared" si="90"/>
        <v>72.35000000000034</v>
      </c>
      <c r="J560">
        <f t="shared" si="91"/>
        <v>93.3</v>
      </c>
      <c r="Q560" s="91"/>
    </row>
    <row r="561" spans="9:17" ht="12.75">
      <c r="I561" s="91">
        <f t="shared" si="90"/>
        <v>72.85000000000034</v>
      </c>
      <c r="J561">
        <f t="shared" si="91"/>
        <v>93.3</v>
      </c>
      <c r="Q561" s="91"/>
    </row>
    <row r="562" spans="9:17" ht="12.75">
      <c r="I562" s="91">
        <f t="shared" si="90"/>
        <v>73.35000000000034</v>
      </c>
      <c r="J562">
        <f t="shared" si="91"/>
        <v>93.3</v>
      </c>
      <c r="Q562" s="91"/>
    </row>
    <row r="563" spans="9:17" ht="12.75">
      <c r="I563" s="91">
        <f t="shared" si="90"/>
        <v>73.85000000000034</v>
      </c>
      <c r="J563">
        <f t="shared" si="91"/>
        <v>93.3</v>
      </c>
      <c r="Q563" s="91"/>
    </row>
    <row r="564" spans="9:17" ht="12.75">
      <c r="I564" s="91">
        <f t="shared" si="90"/>
        <v>74.35000000000034</v>
      </c>
      <c r="J564">
        <f t="shared" si="91"/>
        <v>93.3</v>
      </c>
      <c r="Q564" s="91"/>
    </row>
    <row r="565" spans="9:17" ht="12.75">
      <c r="I565" s="91">
        <f aca="true" t="shared" si="92" ref="I565:I580">I564+0.5</f>
        <v>74.85000000000034</v>
      </c>
      <c r="J565">
        <f t="shared" si="91"/>
        <v>93.3</v>
      </c>
      <c r="Q565" s="91"/>
    </row>
    <row r="566" spans="9:17" ht="12.75">
      <c r="I566" s="91">
        <f t="shared" si="92"/>
        <v>75.35000000000034</v>
      </c>
      <c r="J566">
        <f t="shared" si="91"/>
        <v>93.3</v>
      </c>
      <c r="Q566" s="91"/>
    </row>
    <row r="567" spans="9:17" ht="12.75">
      <c r="I567" s="91">
        <f t="shared" si="92"/>
        <v>75.85000000000034</v>
      </c>
      <c r="J567">
        <f t="shared" si="91"/>
        <v>93.3</v>
      </c>
      <c r="Q567" s="91"/>
    </row>
    <row r="568" spans="9:17" ht="12.75">
      <c r="I568" s="91">
        <f t="shared" si="92"/>
        <v>76.35000000000034</v>
      </c>
      <c r="J568">
        <f t="shared" si="91"/>
        <v>93.3</v>
      </c>
      <c r="Q568" s="91"/>
    </row>
    <row r="569" spans="9:17" ht="12.75">
      <c r="I569" s="91">
        <f t="shared" si="92"/>
        <v>76.85000000000034</v>
      </c>
      <c r="J569">
        <f t="shared" si="91"/>
        <v>93.3</v>
      </c>
      <c r="Q569" s="91"/>
    </row>
    <row r="570" spans="9:17" ht="12.75">
      <c r="I570" s="91">
        <f t="shared" si="92"/>
        <v>77.35000000000034</v>
      </c>
      <c r="J570">
        <f t="shared" si="91"/>
        <v>93.3</v>
      </c>
      <c r="Q570" s="91"/>
    </row>
    <row r="571" spans="9:17" ht="12.75">
      <c r="I571" s="91">
        <f t="shared" si="92"/>
        <v>77.85000000000034</v>
      </c>
      <c r="J571">
        <f t="shared" si="91"/>
        <v>93.4</v>
      </c>
      <c r="Q571" s="91"/>
    </row>
    <row r="572" spans="9:17" ht="12.75">
      <c r="I572" s="91">
        <f t="shared" si="92"/>
        <v>78.35000000000034</v>
      </c>
      <c r="J572">
        <f aca="true" t="shared" si="93" ref="J572:J587">ROUND(F$2*(1-((1/(E$2*I572))*(1-(EXP(-E$2*I572))))),1)</f>
        <v>93.4</v>
      </c>
      <c r="Q572" s="91"/>
    </row>
    <row r="573" spans="9:17" ht="12.75">
      <c r="I573" s="91">
        <f t="shared" si="92"/>
        <v>78.85000000000034</v>
      </c>
      <c r="J573">
        <f t="shared" si="93"/>
        <v>93.4</v>
      </c>
      <c r="Q573" s="91"/>
    </row>
    <row r="574" spans="9:17" ht="12.75">
      <c r="I574" s="91">
        <f t="shared" si="92"/>
        <v>79.35000000000034</v>
      </c>
      <c r="J574">
        <f t="shared" si="93"/>
        <v>93.4</v>
      </c>
      <c r="Q574" s="91"/>
    </row>
    <row r="575" spans="9:17" ht="12.75">
      <c r="I575" s="91">
        <f t="shared" si="92"/>
        <v>79.85000000000034</v>
      </c>
      <c r="J575">
        <f t="shared" si="93"/>
        <v>93.4</v>
      </c>
      <c r="Q575" s="91"/>
    </row>
    <row r="576" spans="9:17" ht="12.75">
      <c r="I576" s="91">
        <f t="shared" si="92"/>
        <v>80.35000000000034</v>
      </c>
      <c r="J576">
        <f t="shared" si="93"/>
        <v>93.4</v>
      </c>
      <c r="Q576" s="91"/>
    </row>
    <row r="577" spans="9:17" ht="12.75">
      <c r="I577" s="91">
        <f t="shared" si="92"/>
        <v>80.85000000000034</v>
      </c>
      <c r="J577">
        <f t="shared" si="93"/>
        <v>93.4</v>
      </c>
      <c r="Q577" s="91"/>
    </row>
    <row r="578" spans="9:17" ht="12.75">
      <c r="I578" s="91">
        <f t="shared" si="92"/>
        <v>81.35000000000034</v>
      </c>
      <c r="J578">
        <f t="shared" si="93"/>
        <v>93.4</v>
      </c>
      <c r="Q578" s="91"/>
    </row>
    <row r="579" spans="9:17" ht="12.75">
      <c r="I579" s="91">
        <f t="shared" si="92"/>
        <v>81.85000000000034</v>
      </c>
      <c r="J579">
        <f t="shared" si="93"/>
        <v>93.4</v>
      </c>
      <c r="Q579" s="91"/>
    </row>
    <row r="580" spans="9:17" ht="12.75">
      <c r="I580" s="91">
        <f t="shared" si="92"/>
        <v>82.35000000000034</v>
      </c>
      <c r="J580">
        <f t="shared" si="93"/>
        <v>93.4</v>
      </c>
      <c r="Q580" s="91"/>
    </row>
    <row r="581" spans="9:17" ht="12.75">
      <c r="I581" s="91">
        <f aca="true" t="shared" si="94" ref="I581:I596">I580+0.5</f>
        <v>82.85000000000034</v>
      </c>
      <c r="J581">
        <f t="shared" si="93"/>
        <v>93.4</v>
      </c>
      <c r="Q581" s="91"/>
    </row>
    <row r="582" spans="9:17" ht="12.75">
      <c r="I582" s="91">
        <f t="shared" si="94"/>
        <v>83.35000000000034</v>
      </c>
      <c r="J582">
        <f t="shared" si="93"/>
        <v>93.4</v>
      </c>
      <c r="Q582" s="91"/>
    </row>
    <row r="583" spans="9:17" ht="12.75">
      <c r="I583" s="91">
        <f t="shared" si="94"/>
        <v>83.85000000000034</v>
      </c>
      <c r="J583">
        <f t="shared" si="93"/>
        <v>93.4</v>
      </c>
      <c r="Q583" s="91"/>
    </row>
    <row r="584" spans="9:17" ht="12.75">
      <c r="I584" s="91">
        <f t="shared" si="94"/>
        <v>84.35000000000034</v>
      </c>
      <c r="J584">
        <f t="shared" si="93"/>
        <v>93.4</v>
      </c>
      <c r="Q584" s="91"/>
    </row>
    <row r="585" spans="9:17" ht="12.75">
      <c r="I585" s="91">
        <f t="shared" si="94"/>
        <v>84.85000000000034</v>
      </c>
      <c r="J585">
        <f t="shared" si="93"/>
        <v>93.4</v>
      </c>
      <c r="Q585" s="91"/>
    </row>
    <row r="586" spans="9:17" ht="12.75">
      <c r="I586" s="91">
        <f t="shared" si="94"/>
        <v>85.35000000000034</v>
      </c>
      <c r="J586">
        <f t="shared" si="93"/>
        <v>93.4</v>
      </c>
      <c r="Q586" s="91"/>
    </row>
    <row r="587" spans="9:17" ht="12.75">
      <c r="I587" s="91">
        <f t="shared" si="94"/>
        <v>85.85000000000034</v>
      </c>
      <c r="J587">
        <f t="shared" si="93"/>
        <v>93.4</v>
      </c>
      <c r="Q587" s="91"/>
    </row>
    <row r="588" spans="9:17" ht="12.75">
      <c r="I588" s="91">
        <f t="shared" si="94"/>
        <v>86.35000000000034</v>
      </c>
      <c r="J588">
        <f aca="true" t="shared" si="95" ref="J588:J603">ROUND(F$2*(1-((1/(E$2*I588))*(1-(EXP(-E$2*I588))))),1)</f>
        <v>93.4</v>
      </c>
      <c r="Q588" s="91"/>
    </row>
    <row r="589" spans="9:17" ht="12.75">
      <c r="I589" s="91">
        <f t="shared" si="94"/>
        <v>86.85000000000034</v>
      </c>
      <c r="J589">
        <f t="shared" si="95"/>
        <v>93.4</v>
      </c>
      <c r="Q589" s="91"/>
    </row>
    <row r="590" spans="9:17" ht="12.75">
      <c r="I590" s="91">
        <f t="shared" si="94"/>
        <v>87.35000000000034</v>
      </c>
      <c r="J590">
        <f t="shared" si="95"/>
        <v>93.4</v>
      </c>
      <c r="Q590" s="91"/>
    </row>
    <row r="591" spans="9:17" ht="12.75">
      <c r="I591" s="91">
        <f t="shared" si="94"/>
        <v>87.85000000000034</v>
      </c>
      <c r="J591">
        <f t="shared" si="95"/>
        <v>93.4</v>
      </c>
      <c r="Q591" s="91"/>
    </row>
    <row r="592" spans="9:17" ht="12.75">
      <c r="I592" s="91">
        <f t="shared" si="94"/>
        <v>88.35000000000034</v>
      </c>
      <c r="J592">
        <f t="shared" si="95"/>
        <v>93.4</v>
      </c>
      <c r="Q592" s="91"/>
    </row>
    <row r="593" spans="9:17" ht="12.75">
      <c r="I593" s="91">
        <f t="shared" si="94"/>
        <v>88.85000000000034</v>
      </c>
      <c r="J593">
        <f t="shared" si="95"/>
        <v>93.4</v>
      </c>
      <c r="Q593" s="91"/>
    </row>
    <row r="594" spans="9:17" ht="12.75">
      <c r="I594" s="91">
        <f t="shared" si="94"/>
        <v>89.35000000000034</v>
      </c>
      <c r="J594">
        <f t="shared" si="95"/>
        <v>93.4</v>
      </c>
      <c r="Q594" s="91"/>
    </row>
    <row r="595" spans="9:17" ht="12.75">
      <c r="I595" s="91">
        <f t="shared" si="94"/>
        <v>89.85000000000034</v>
      </c>
      <c r="J595">
        <f t="shared" si="95"/>
        <v>93.4</v>
      </c>
      <c r="Q595" s="91"/>
    </row>
    <row r="596" spans="9:17" ht="12.75">
      <c r="I596" s="91">
        <f t="shared" si="94"/>
        <v>90.35000000000034</v>
      </c>
      <c r="J596">
        <f t="shared" si="95"/>
        <v>93.4</v>
      </c>
      <c r="Q596" s="91"/>
    </row>
    <row r="597" spans="9:17" ht="12.75">
      <c r="I597" s="91">
        <f aca="true" t="shared" si="96" ref="I597:I612">I596+0.5</f>
        <v>90.85000000000034</v>
      </c>
      <c r="J597">
        <f t="shared" si="95"/>
        <v>93.4</v>
      </c>
      <c r="Q597" s="91"/>
    </row>
    <row r="598" spans="9:17" ht="12.75">
      <c r="I598" s="91">
        <f t="shared" si="96"/>
        <v>91.35000000000034</v>
      </c>
      <c r="J598">
        <f t="shared" si="95"/>
        <v>93.4</v>
      </c>
      <c r="Q598" s="91"/>
    </row>
    <row r="599" spans="9:17" ht="12.75">
      <c r="I599" s="91">
        <f t="shared" si="96"/>
        <v>91.85000000000034</v>
      </c>
      <c r="J599">
        <f t="shared" si="95"/>
        <v>93.4</v>
      </c>
      <c r="Q599" s="91"/>
    </row>
    <row r="600" spans="9:17" ht="12.75">
      <c r="I600" s="91">
        <f t="shared" si="96"/>
        <v>92.35000000000034</v>
      </c>
      <c r="J600">
        <f t="shared" si="95"/>
        <v>93.4</v>
      </c>
      <c r="Q600" s="91"/>
    </row>
    <row r="601" spans="9:17" ht="12.75">
      <c r="I601" s="91">
        <f t="shared" si="96"/>
        <v>92.85000000000034</v>
      </c>
      <c r="J601">
        <f t="shared" si="95"/>
        <v>93.4</v>
      </c>
      <c r="Q601" s="91"/>
    </row>
    <row r="602" spans="9:17" ht="12.75">
      <c r="I602" s="91">
        <f t="shared" si="96"/>
        <v>93.35000000000034</v>
      </c>
      <c r="J602">
        <f t="shared" si="95"/>
        <v>93.5</v>
      </c>
      <c r="Q602" s="91"/>
    </row>
    <row r="603" spans="9:17" ht="12.75">
      <c r="I603" s="91">
        <f t="shared" si="96"/>
        <v>93.85000000000034</v>
      </c>
      <c r="J603">
        <f t="shared" si="95"/>
        <v>93.5</v>
      </c>
      <c r="Q603" s="91"/>
    </row>
    <row r="604" spans="9:17" ht="12.75">
      <c r="I604" s="91">
        <f t="shared" si="96"/>
        <v>94.35000000000034</v>
      </c>
      <c r="J604">
        <f aca="true" t="shared" si="97" ref="J604:J619">ROUND(F$2*(1-((1/(E$2*I604))*(1-(EXP(-E$2*I604))))),1)</f>
        <v>93.5</v>
      </c>
      <c r="Q604" s="91"/>
    </row>
    <row r="605" spans="9:17" ht="12.75">
      <c r="I605" s="91">
        <f t="shared" si="96"/>
        <v>94.85000000000034</v>
      </c>
      <c r="J605">
        <f t="shared" si="97"/>
        <v>93.5</v>
      </c>
      <c r="Q605" s="91"/>
    </row>
    <row r="606" spans="9:17" ht="12.75">
      <c r="I606" s="91">
        <f t="shared" si="96"/>
        <v>95.35000000000034</v>
      </c>
      <c r="J606">
        <f t="shared" si="97"/>
        <v>93.5</v>
      </c>
      <c r="Q606" s="91"/>
    </row>
    <row r="607" spans="9:17" ht="12.75">
      <c r="I607" s="91">
        <f t="shared" si="96"/>
        <v>95.85000000000034</v>
      </c>
      <c r="J607">
        <f t="shared" si="97"/>
        <v>93.5</v>
      </c>
      <c r="Q607" s="91"/>
    </row>
    <row r="608" spans="9:17" ht="12.75">
      <c r="I608" s="91">
        <f t="shared" si="96"/>
        <v>96.35000000000034</v>
      </c>
      <c r="J608">
        <f t="shared" si="97"/>
        <v>93.5</v>
      </c>
      <c r="Q608" s="91"/>
    </row>
    <row r="609" spans="9:17" ht="12.75">
      <c r="I609" s="91">
        <f t="shared" si="96"/>
        <v>96.85000000000034</v>
      </c>
      <c r="J609">
        <f t="shared" si="97"/>
        <v>93.5</v>
      </c>
      <c r="Q609" s="91"/>
    </row>
    <row r="610" spans="9:17" ht="12.75">
      <c r="I610" s="91">
        <f t="shared" si="96"/>
        <v>97.35000000000034</v>
      </c>
      <c r="J610">
        <f t="shared" si="97"/>
        <v>93.5</v>
      </c>
      <c r="Q610" s="91"/>
    </row>
    <row r="611" spans="9:17" ht="12.75">
      <c r="I611" s="91">
        <f t="shared" si="96"/>
        <v>97.85000000000034</v>
      </c>
      <c r="J611">
        <f t="shared" si="97"/>
        <v>93.5</v>
      </c>
      <c r="Q611" s="91"/>
    </row>
    <row r="612" spans="9:17" ht="12.75">
      <c r="I612" s="91">
        <f t="shared" si="96"/>
        <v>98.35000000000034</v>
      </c>
      <c r="J612">
        <f t="shared" si="97"/>
        <v>93.5</v>
      </c>
      <c r="Q612" s="91"/>
    </row>
    <row r="613" spans="9:17" ht="12.75">
      <c r="I613" s="91">
        <f aca="true" t="shared" si="98" ref="I613:I628">I612+0.5</f>
        <v>98.85000000000034</v>
      </c>
      <c r="J613">
        <f t="shared" si="97"/>
        <v>93.5</v>
      </c>
      <c r="Q613" s="91"/>
    </row>
    <row r="614" spans="9:17" ht="12.75">
      <c r="I614" s="91">
        <f t="shared" si="98"/>
        <v>99.35000000000034</v>
      </c>
      <c r="J614">
        <f t="shared" si="97"/>
        <v>93.5</v>
      </c>
      <c r="Q614" s="91"/>
    </row>
    <row r="615" spans="9:17" ht="12.75">
      <c r="I615" s="91">
        <f t="shared" si="98"/>
        <v>99.85000000000034</v>
      </c>
      <c r="J615">
        <f t="shared" si="97"/>
        <v>93.5</v>
      </c>
      <c r="Q615" s="91"/>
    </row>
    <row r="616" spans="9:17" ht="12.75">
      <c r="I616" s="91">
        <f t="shared" si="98"/>
        <v>100.35000000000034</v>
      </c>
      <c r="J616">
        <f t="shared" si="97"/>
        <v>93.5</v>
      </c>
      <c r="Q616" s="91"/>
    </row>
    <row r="617" spans="9:17" ht="12.75">
      <c r="I617" s="91">
        <f t="shared" si="98"/>
        <v>100.85000000000034</v>
      </c>
      <c r="J617">
        <f t="shared" si="97"/>
        <v>93.5</v>
      </c>
      <c r="Q617" s="91"/>
    </row>
    <row r="618" spans="9:17" ht="12.75">
      <c r="I618" s="91">
        <f t="shared" si="98"/>
        <v>101.35000000000034</v>
      </c>
      <c r="J618">
        <f t="shared" si="97"/>
        <v>93.5</v>
      </c>
      <c r="Q618" s="91"/>
    </row>
    <row r="619" spans="9:17" ht="12.75">
      <c r="I619" s="91">
        <f t="shared" si="98"/>
        <v>101.85000000000034</v>
      </c>
      <c r="J619">
        <f t="shared" si="97"/>
        <v>93.5</v>
      </c>
      <c r="Q619" s="91"/>
    </row>
    <row r="620" spans="9:17" ht="12.75">
      <c r="I620" s="91">
        <f t="shared" si="98"/>
        <v>102.35000000000034</v>
      </c>
      <c r="J620">
        <f aca="true" t="shared" si="99" ref="J620:J635">ROUND(F$2*(1-((1/(E$2*I620))*(1-(EXP(-E$2*I620))))),1)</f>
        <v>93.5</v>
      </c>
      <c r="Q620" s="91"/>
    </row>
    <row r="621" spans="9:17" ht="12.75">
      <c r="I621" s="91">
        <f t="shared" si="98"/>
        <v>102.85000000000034</v>
      </c>
      <c r="J621">
        <f t="shared" si="99"/>
        <v>93.5</v>
      </c>
      <c r="Q621" s="91"/>
    </row>
    <row r="622" spans="9:17" ht="12.75">
      <c r="I622" s="91">
        <f t="shared" si="98"/>
        <v>103.35000000000034</v>
      </c>
      <c r="J622">
        <f t="shared" si="99"/>
        <v>93.5</v>
      </c>
      <c r="Q622" s="91"/>
    </row>
    <row r="623" spans="9:17" ht="12.75">
      <c r="I623" s="91">
        <f t="shared" si="98"/>
        <v>103.85000000000034</v>
      </c>
      <c r="J623">
        <f t="shared" si="99"/>
        <v>93.5</v>
      </c>
      <c r="Q623" s="91"/>
    </row>
    <row r="624" spans="9:17" ht="12.75">
      <c r="I624" s="91">
        <f t="shared" si="98"/>
        <v>104.35000000000034</v>
      </c>
      <c r="J624">
        <f t="shared" si="99"/>
        <v>93.5</v>
      </c>
      <c r="Q624" s="91"/>
    </row>
    <row r="625" spans="9:17" ht="12.75">
      <c r="I625" s="91">
        <f t="shared" si="98"/>
        <v>104.85000000000034</v>
      </c>
      <c r="J625">
        <f t="shared" si="99"/>
        <v>93.5</v>
      </c>
      <c r="Q625" s="91"/>
    </row>
    <row r="626" spans="9:17" ht="12.75">
      <c r="I626" s="91">
        <f t="shared" si="98"/>
        <v>105.35000000000034</v>
      </c>
      <c r="J626">
        <f t="shared" si="99"/>
        <v>93.5</v>
      </c>
      <c r="Q626" s="91"/>
    </row>
    <row r="627" spans="9:17" ht="12.75">
      <c r="I627" s="91">
        <f t="shared" si="98"/>
        <v>105.85000000000034</v>
      </c>
      <c r="J627">
        <f t="shared" si="99"/>
        <v>93.5</v>
      </c>
      <c r="Q627" s="91"/>
    </row>
    <row r="628" spans="9:17" ht="12.75">
      <c r="I628" s="91">
        <f t="shared" si="98"/>
        <v>106.35000000000034</v>
      </c>
      <c r="J628">
        <f t="shared" si="99"/>
        <v>93.5</v>
      </c>
      <c r="Q628" s="91"/>
    </row>
    <row r="629" spans="9:17" ht="12.75">
      <c r="I629" s="91">
        <f aca="true" t="shared" si="100" ref="I629:I644">I628+0.5</f>
        <v>106.85000000000034</v>
      </c>
      <c r="J629">
        <f t="shared" si="99"/>
        <v>93.5</v>
      </c>
      <c r="Q629" s="91"/>
    </row>
    <row r="630" spans="9:17" ht="12.75">
      <c r="I630" s="91">
        <f t="shared" si="100"/>
        <v>107.35000000000034</v>
      </c>
      <c r="J630">
        <f t="shared" si="99"/>
        <v>93.5</v>
      </c>
      <c r="Q630" s="91"/>
    </row>
    <row r="631" spans="9:17" ht="12.75">
      <c r="I631" s="91">
        <f t="shared" si="100"/>
        <v>107.85000000000034</v>
      </c>
      <c r="J631">
        <f t="shared" si="99"/>
        <v>93.5</v>
      </c>
      <c r="Q631" s="91"/>
    </row>
    <row r="632" spans="9:17" ht="12.75">
      <c r="I632" s="91">
        <f t="shared" si="100"/>
        <v>108.35000000000034</v>
      </c>
      <c r="J632">
        <f t="shared" si="99"/>
        <v>93.5</v>
      </c>
      <c r="Q632" s="91"/>
    </row>
    <row r="633" spans="9:17" ht="12.75">
      <c r="I633" s="91">
        <f t="shared" si="100"/>
        <v>108.85000000000034</v>
      </c>
      <c r="J633">
        <f t="shared" si="99"/>
        <v>93.5</v>
      </c>
      <c r="Q633" s="91"/>
    </row>
    <row r="634" spans="9:17" ht="12.75">
      <c r="I634" s="91">
        <f t="shared" si="100"/>
        <v>109.35000000000034</v>
      </c>
      <c r="J634">
        <f t="shared" si="99"/>
        <v>93.5</v>
      </c>
      <c r="Q634" s="91"/>
    </row>
    <row r="635" spans="9:17" ht="12.75">
      <c r="I635" s="91">
        <f t="shared" si="100"/>
        <v>109.85000000000034</v>
      </c>
      <c r="J635">
        <f t="shared" si="99"/>
        <v>93.5</v>
      </c>
      <c r="Q635" s="91"/>
    </row>
    <row r="636" spans="9:17" ht="12.75">
      <c r="I636" s="91">
        <f t="shared" si="100"/>
        <v>110.35000000000034</v>
      </c>
      <c r="J636">
        <f aca="true" t="shared" si="101" ref="J636:J651">ROUND(F$2*(1-((1/(E$2*I636))*(1-(EXP(-E$2*I636))))),1)</f>
        <v>93.5</v>
      </c>
      <c r="Q636" s="91"/>
    </row>
    <row r="637" spans="9:17" ht="12.75">
      <c r="I637" s="91">
        <f t="shared" si="100"/>
        <v>110.85000000000034</v>
      </c>
      <c r="J637">
        <f t="shared" si="101"/>
        <v>93.5</v>
      </c>
      <c r="Q637" s="91"/>
    </row>
    <row r="638" spans="9:17" ht="12.75">
      <c r="I638" s="91">
        <f t="shared" si="100"/>
        <v>111.35000000000034</v>
      </c>
      <c r="J638">
        <f t="shared" si="101"/>
        <v>93.5</v>
      </c>
      <c r="Q638" s="91"/>
    </row>
    <row r="639" spans="9:17" ht="12.75">
      <c r="I639" s="91">
        <f t="shared" si="100"/>
        <v>111.85000000000034</v>
      </c>
      <c r="J639">
        <f t="shared" si="101"/>
        <v>93.5</v>
      </c>
      <c r="Q639" s="91"/>
    </row>
    <row r="640" spans="9:17" ht="12.75">
      <c r="I640" s="91">
        <f t="shared" si="100"/>
        <v>112.35000000000034</v>
      </c>
      <c r="J640">
        <f t="shared" si="101"/>
        <v>93.5</v>
      </c>
      <c r="Q640" s="91"/>
    </row>
    <row r="641" spans="9:17" ht="12.75">
      <c r="I641" s="91">
        <f t="shared" si="100"/>
        <v>112.85000000000034</v>
      </c>
      <c r="J641">
        <f t="shared" si="101"/>
        <v>93.5</v>
      </c>
      <c r="Q641" s="91"/>
    </row>
    <row r="642" spans="9:17" ht="12.75">
      <c r="I642" s="91">
        <f t="shared" si="100"/>
        <v>113.35000000000034</v>
      </c>
      <c r="J642">
        <f t="shared" si="101"/>
        <v>93.5</v>
      </c>
      <c r="Q642" s="91"/>
    </row>
    <row r="643" spans="9:17" ht="12.75">
      <c r="I643" s="91">
        <f t="shared" si="100"/>
        <v>113.85000000000034</v>
      </c>
      <c r="J643">
        <f t="shared" si="101"/>
        <v>93.5</v>
      </c>
      <c r="Q643" s="91"/>
    </row>
    <row r="644" spans="9:17" ht="12.75">
      <c r="I644" s="91">
        <f t="shared" si="100"/>
        <v>114.35000000000034</v>
      </c>
      <c r="J644">
        <f t="shared" si="101"/>
        <v>93.5</v>
      </c>
      <c r="Q644" s="91"/>
    </row>
    <row r="645" spans="9:17" ht="12.75">
      <c r="I645" s="91">
        <f aca="true" t="shared" si="102" ref="I645:I660">I644+0.5</f>
        <v>114.85000000000034</v>
      </c>
      <c r="J645">
        <f t="shared" si="101"/>
        <v>93.5</v>
      </c>
      <c r="Q645" s="91"/>
    </row>
    <row r="646" spans="9:17" ht="12.75">
      <c r="I646" s="91">
        <f t="shared" si="102"/>
        <v>115.35000000000034</v>
      </c>
      <c r="J646">
        <f t="shared" si="101"/>
        <v>93.5</v>
      </c>
      <c r="Q646" s="91"/>
    </row>
    <row r="647" spans="9:17" ht="12.75">
      <c r="I647" s="91">
        <f t="shared" si="102"/>
        <v>115.85000000000034</v>
      </c>
      <c r="J647">
        <f t="shared" si="101"/>
        <v>93.5</v>
      </c>
      <c r="Q647" s="91"/>
    </row>
    <row r="648" spans="9:17" ht="12.75">
      <c r="I648" s="91">
        <f t="shared" si="102"/>
        <v>116.35000000000034</v>
      </c>
      <c r="J648">
        <f t="shared" si="101"/>
        <v>93.5</v>
      </c>
      <c r="Q648" s="91"/>
    </row>
    <row r="649" spans="9:17" ht="12.75">
      <c r="I649" s="91">
        <f t="shared" si="102"/>
        <v>116.85000000000034</v>
      </c>
      <c r="J649">
        <f t="shared" si="101"/>
        <v>93.6</v>
      </c>
      <c r="Q649" s="91"/>
    </row>
    <row r="650" spans="9:17" ht="12.75">
      <c r="I650" s="91">
        <f t="shared" si="102"/>
        <v>117.35000000000034</v>
      </c>
      <c r="J650">
        <f t="shared" si="101"/>
        <v>93.6</v>
      </c>
      <c r="Q650" s="91"/>
    </row>
    <row r="651" spans="9:17" ht="12.75">
      <c r="I651" s="91">
        <f t="shared" si="102"/>
        <v>117.85000000000034</v>
      </c>
      <c r="J651">
        <f t="shared" si="101"/>
        <v>93.6</v>
      </c>
      <c r="Q651" s="91"/>
    </row>
    <row r="652" spans="9:17" ht="12.75">
      <c r="I652" s="91">
        <f t="shared" si="102"/>
        <v>118.35000000000034</v>
      </c>
      <c r="J652">
        <f aca="true" t="shared" si="103" ref="J652:J667">ROUND(F$2*(1-((1/(E$2*I652))*(1-(EXP(-E$2*I652))))),1)</f>
        <v>93.6</v>
      </c>
      <c r="Q652" s="91"/>
    </row>
    <row r="653" spans="9:17" ht="12.75">
      <c r="I653" s="91">
        <f t="shared" si="102"/>
        <v>118.85000000000034</v>
      </c>
      <c r="J653">
        <f t="shared" si="103"/>
        <v>93.6</v>
      </c>
      <c r="Q653" s="91"/>
    </row>
    <row r="654" spans="9:17" ht="12.75">
      <c r="I654" s="91">
        <f t="shared" si="102"/>
        <v>119.35000000000034</v>
      </c>
      <c r="J654">
        <f t="shared" si="103"/>
        <v>93.6</v>
      </c>
      <c r="Q654" s="91"/>
    </row>
    <row r="655" spans="9:17" ht="12.75">
      <c r="I655" s="91">
        <f t="shared" si="102"/>
        <v>119.85000000000034</v>
      </c>
      <c r="J655">
        <f t="shared" si="103"/>
        <v>93.6</v>
      </c>
      <c r="Q655" s="91"/>
    </row>
    <row r="656" spans="9:17" ht="12.75">
      <c r="I656" s="91">
        <f t="shared" si="102"/>
        <v>120.35000000000034</v>
      </c>
      <c r="J656">
        <f t="shared" si="103"/>
        <v>93.6</v>
      </c>
      <c r="Q656" s="91"/>
    </row>
    <row r="657" spans="9:17" ht="12.75">
      <c r="I657" s="91">
        <f t="shared" si="102"/>
        <v>120.85000000000034</v>
      </c>
      <c r="J657">
        <f t="shared" si="103"/>
        <v>93.6</v>
      </c>
      <c r="Q657" s="91"/>
    </row>
    <row r="658" spans="9:17" ht="12.75">
      <c r="I658" s="91">
        <f t="shared" si="102"/>
        <v>121.35000000000034</v>
      </c>
      <c r="J658">
        <f t="shared" si="103"/>
        <v>93.6</v>
      </c>
      <c r="Q658" s="91"/>
    </row>
    <row r="659" spans="9:17" ht="12.75">
      <c r="I659" s="91">
        <f t="shared" si="102"/>
        <v>121.85000000000034</v>
      </c>
      <c r="J659">
        <f t="shared" si="103"/>
        <v>93.6</v>
      </c>
      <c r="Q659" s="91"/>
    </row>
    <row r="660" spans="9:17" ht="12.75">
      <c r="I660" s="91">
        <f t="shared" si="102"/>
        <v>122.35000000000034</v>
      </c>
      <c r="J660">
        <f t="shared" si="103"/>
        <v>93.6</v>
      </c>
      <c r="Q660" s="91"/>
    </row>
    <row r="661" spans="9:17" ht="12.75">
      <c r="I661" s="91">
        <f aca="true" t="shared" si="104" ref="I661:I676">I660+0.5</f>
        <v>122.85000000000034</v>
      </c>
      <c r="J661">
        <f t="shared" si="103"/>
        <v>93.6</v>
      </c>
      <c r="Q661" s="91"/>
    </row>
    <row r="662" spans="9:17" ht="12.75">
      <c r="I662" s="91">
        <f t="shared" si="104"/>
        <v>123.35000000000034</v>
      </c>
      <c r="J662">
        <f t="shared" si="103"/>
        <v>93.6</v>
      </c>
      <c r="Q662" s="91"/>
    </row>
    <row r="663" spans="9:17" ht="12.75">
      <c r="I663" s="91">
        <f t="shared" si="104"/>
        <v>123.85000000000034</v>
      </c>
      <c r="J663">
        <f t="shared" si="103"/>
        <v>93.6</v>
      </c>
      <c r="Q663" s="91"/>
    </row>
    <row r="664" spans="9:17" ht="12.75">
      <c r="I664" s="91">
        <f t="shared" si="104"/>
        <v>124.35000000000034</v>
      </c>
      <c r="J664">
        <f t="shared" si="103"/>
        <v>93.6</v>
      </c>
      <c r="Q664" s="91"/>
    </row>
    <row r="665" spans="9:17" ht="12.75">
      <c r="I665" s="91">
        <f t="shared" si="104"/>
        <v>124.85000000000034</v>
      </c>
      <c r="J665">
        <f t="shared" si="103"/>
        <v>93.6</v>
      </c>
      <c r="Q665" s="91"/>
    </row>
    <row r="666" spans="9:17" ht="12.75">
      <c r="I666" s="91">
        <f t="shared" si="104"/>
        <v>125.35000000000034</v>
      </c>
      <c r="J666">
        <f t="shared" si="103"/>
        <v>93.6</v>
      </c>
      <c r="Q666" s="91"/>
    </row>
    <row r="667" spans="9:17" ht="12.75">
      <c r="I667" s="91">
        <f t="shared" si="104"/>
        <v>125.85000000000034</v>
      </c>
      <c r="J667">
        <f t="shared" si="103"/>
        <v>93.6</v>
      </c>
      <c r="Q667" s="91"/>
    </row>
    <row r="668" spans="9:17" ht="12.75">
      <c r="I668" s="91">
        <f t="shared" si="104"/>
        <v>126.35000000000034</v>
      </c>
      <c r="J668">
        <f aca="true" t="shared" si="105" ref="J668:J683">ROUND(F$2*(1-((1/(E$2*I668))*(1-(EXP(-E$2*I668))))),1)</f>
        <v>93.6</v>
      </c>
      <c r="Q668" s="91"/>
    </row>
    <row r="669" spans="9:17" ht="12.75">
      <c r="I669" s="91">
        <f t="shared" si="104"/>
        <v>126.85000000000034</v>
      </c>
      <c r="J669">
        <f t="shared" si="105"/>
        <v>93.6</v>
      </c>
      <c r="Q669" s="91"/>
    </row>
    <row r="670" spans="9:17" ht="12.75">
      <c r="I670" s="91">
        <f t="shared" si="104"/>
        <v>127.35000000000034</v>
      </c>
      <c r="J670">
        <f t="shared" si="105"/>
        <v>93.6</v>
      </c>
      <c r="Q670" s="91"/>
    </row>
    <row r="671" spans="9:17" ht="12.75">
      <c r="I671" s="91">
        <f t="shared" si="104"/>
        <v>127.85000000000034</v>
      </c>
      <c r="J671">
        <f t="shared" si="105"/>
        <v>93.6</v>
      </c>
      <c r="Q671" s="91"/>
    </row>
    <row r="672" spans="9:17" ht="12.75">
      <c r="I672" s="91">
        <f t="shared" si="104"/>
        <v>128.35000000000034</v>
      </c>
      <c r="J672">
        <f t="shared" si="105"/>
        <v>93.6</v>
      </c>
      <c r="Q672" s="91"/>
    </row>
    <row r="673" spans="9:17" ht="12.75">
      <c r="I673" s="91">
        <f t="shared" si="104"/>
        <v>128.85000000000034</v>
      </c>
      <c r="J673">
        <f t="shared" si="105"/>
        <v>93.6</v>
      </c>
      <c r="Q673" s="91"/>
    </row>
    <row r="674" spans="9:17" ht="12.75">
      <c r="I674" s="91">
        <f t="shared" si="104"/>
        <v>129.35000000000034</v>
      </c>
      <c r="J674">
        <f t="shared" si="105"/>
        <v>93.6</v>
      </c>
      <c r="Q674" s="91"/>
    </row>
    <row r="675" spans="9:17" ht="12.75">
      <c r="I675" s="91">
        <f t="shared" si="104"/>
        <v>129.85000000000034</v>
      </c>
      <c r="J675">
        <f t="shared" si="105"/>
        <v>93.6</v>
      </c>
      <c r="Q675" s="91"/>
    </row>
    <row r="676" spans="9:17" ht="12.75">
      <c r="I676" s="91">
        <f t="shared" si="104"/>
        <v>130.35000000000034</v>
      </c>
      <c r="J676">
        <f t="shared" si="105"/>
        <v>93.6</v>
      </c>
      <c r="Q676" s="91"/>
    </row>
    <row r="677" spans="9:17" ht="12.75">
      <c r="I677" s="91">
        <f aca="true" t="shared" si="106" ref="I677:I692">I676+0.5</f>
        <v>130.85000000000034</v>
      </c>
      <c r="J677">
        <f t="shared" si="105"/>
        <v>93.6</v>
      </c>
      <c r="Q677" s="91"/>
    </row>
    <row r="678" spans="9:17" ht="12.75">
      <c r="I678" s="91">
        <f t="shared" si="106"/>
        <v>131.35000000000034</v>
      </c>
      <c r="J678">
        <f t="shared" si="105"/>
        <v>93.6</v>
      </c>
      <c r="Q678" s="91"/>
    </row>
    <row r="679" spans="9:17" ht="12.75">
      <c r="I679" s="91">
        <f t="shared" si="106"/>
        <v>131.85000000000034</v>
      </c>
      <c r="J679">
        <f t="shared" si="105"/>
        <v>93.6</v>
      </c>
      <c r="Q679" s="91"/>
    </row>
    <row r="680" spans="9:17" ht="12.75">
      <c r="I680" s="91">
        <f t="shared" si="106"/>
        <v>132.35000000000034</v>
      </c>
      <c r="J680">
        <f t="shared" si="105"/>
        <v>93.6</v>
      </c>
      <c r="Q680" s="91"/>
    </row>
    <row r="681" spans="9:17" ht="12.75">
      <c r="I681" s="91">
        <f t="shared" si="106"/>
        <v>132.85000000000034</v>
      </c>
      <c r="J681">
        <f t="shared" si="105"/>
        <v>93.6</v>
      </c>
      <c r="Q681" s="91"/>
    </row>
    <row r="682" spans="9:17" ht="12.75">
      <c r="I682" s="91">
        <f t="shared" si="106"/>
        <v>133.35000000000034</v>
      </c>
      <c r="J682">
        <f t="shared" si="105"/>
        <v>93.6</v>
      </c>
      <c r="Q682" s="91"/>
    </row>
    <row r="683" spans="9:17" ht="12.75">
      <c r="I683" s="91">
        <f t="shared" si="106"/>
        <v>133.85000000000034</v>
      </c>
      <c r="J683">
        <f t="shared" si="105"/>
        <v>93.6</v>
      </c>
      <c r="Q683" s="91"/>
    </row>
    <row r="684" spans="9:17" ht="12.75">
      <c r="I684" s="91">
        <f t="shared" si="106"/>
        <v>134.35000000000034</v>
      </c>
      <c r="J684">
        <f aca="true" t="shared" si="107" ref="J684:J699">ROUND(F$2*(1-((1/(E$2*I684))*(1-(EXP(-E$2*I684))))),1)</f>
        <v>93.6</v>
      </c>
      <c r="Q684" s="91"/>
    </row>
    <row r="685" spans="9:17" ht="12.75">
      <c r="I685" s="91">
        <f t="shared" si="106"/>
        <v>134.85000000000034</v>
      </c>
      <c r="J685">
        <f t="shared" si="107"/>
        <v>93.6</v>
      </c>
      <c r="Q685" s="91"/>
    </row>
    <row r="686" spans="9:17" ht="12.75">
      <c r="I686" s="91">
        <f t="shared" si="106"/>
        <v>135.35000000000034</v>
      </c>
      <c r="J686">
        <f t="shared" si="107"/>
        <v>93.6</v>
      </c>
      <c r="Q686" s="91"/>
    </row>
    <row r="687" spans="9:17" ht="12.75">
      <c r="I687" s="91">
        <f t="shared" si="106"/>
        <v>135.85000000000034</v>
      </c>
      <c r="J687">
        <f t="shared" si="107"/>
        <v>93.6</v>
      </c>
      <c r="Q687" s="91"/>
    </row>
    <row r="688" spans="9:17" ht="12.75">
      <c r="I688" s="91">
        <f t="shared" si="106"/>
        <v>136.35000000000034</v>
      </c>
      <c r="J688">
        <f t="shared" si="107"/>
        <v>93.6</v>
      </c>
      <c r="Q688" s="91"/>
    </row>
    <row r="689" spans="9:17" ht="12.75">
      <c r="I689" s="91">
        <f t="shared" si="106"/>
        <v>136.85000000000034</v>
      </c>
      <c r="J689">
        <f t="shared" si="107"/>
        <v>93.6</v>
      </c>
      <c r="Q689" s="91"/>
    </row>
    <row r="690" spans="9:17" ht="12.75">
      <c r="I690" s="91">
        <f t="shared" si="106"/>
        <v>137.35000000000034</v>
      </c>
      <c r="J690">
        <f t="shared" si="107"/>
        <v>93.6</v>
      </c>
      <c r="Q690" s="91"/>
    </row>
    <row r="691" spans="9:17" ht="12.75">
      <c r="I691" s="91">
        <f t="shared" si="106"/>
        <v>137.85000000000034</v>
      </c>
      <c r="J691">
        <f t="shared" si="107"/>
        <v>93.6</v>
      </c>
      <c r="Q691" s="91"/>
    </row>
    <row r="692" spans="9:17" ht="12.75">
      <c r="I692" s="91">
        <f t="shared" si="106"/>
        <v>138.35000000000034</v>
      </c>
      <c r="J692">
        <f t="shared" si="107"/>
        <v>93.6</v>
      </c>
      <c r="Q692" s="91"/>
    </row>
    <row r="693" spans="9:17" ht="12.75">
      <c r="I693" s="91">
        <f aca="true" t="shared" si="108" ref="I693:I708">I692+0.5</f>
        <v>138.85000000000034</v>
      </c>
      <c r="J693">
        <f t="shared" si="107"/>
        <v>93.6</v>
      </c>
      <c r="Q693" s="91"/>
    </row>
    <row r="694" spans="9:17" ht="12.75">
      <c r="I694" s="91">
        <f t="shared" si="108"/>
        <v>139.35000000000034</v>
      </c>
      <c r="J694">
        <f t="shared" si="107"/>
        <v>93.6</v>
      </c>
      <c r="Q694" s="91"/>
    </row>
    <row r="695" spans="9:17" ht="12.75">
      <c r="I695" s="91">
        <f t="shared" si="108"/>
        <v>139.85000000000034</v>
      </c>
      <c r="J695">
        <f t="shared" si="107"/>
        <v>93.6</v>
      </c>
      <c r="Q695" s="91"/>
    </row>
    <row r="696" spans="9:17" ht="12.75">
      <c r="I696" s="91">
        <f t="shared" si="108"/>
        <v>140.35000000000034</v>
      </c>
      <c r="J696">
        <f t="shared" si="107"/>
        <v>93.6</v>
      </c>
      <c r="Q696" s="91"/>
    </row>
    <row r="697" spans="9:17" ht="12.75">
      <c r="I697" s="91">
        <f t="shared" si="108"/>
        <v>140.85000000000034</v>
      </c>
      <c r="J697">
        <f t="shared" si="107"/>
        <v>93.6</v>
      </c>
      <c r="Q697" s="91"/>
    </row>
    <row r="698" spans="9:17" ht="12.75">
      <c r="I698" s="91">
        <f t="shared" si="108"/>
        <v>141.35000000000034</v>
      </c>
      <c r="J698">
        <f t="shared" si="107"/>
        <v>93.6</v>
      </c>
      <c r="Q698" s="91"/>
    </row>
    <row r="699" spans="9:17" ht="12.75">
      <c r="I699" s="91">
        <f t="shared" si="108"/>
        <v>141.85000000000034</v>
      </c>
      <c r="J699">
        <f t="shared" si="107"/>
        <v>93.6</v>
      </c>
      <c r="Q699" s="91"/>
    </row>
    <row r="700" spans="9:17" ht="12.75">
      <c r="I700" s="91">
        <f t="shared" si="108"/>
        <v>142.35000000000034</v>
      </c>
      <c r="J700">
        <f aca="true" t="shared" si="109" ref="J700:J715">ROUND(F$2*(1-((1/(E$2*I700))*(1-(EXP(-E$2*I700))))),1)</f>
        <v>93.6</v>
      </c>
      <c r="Q700" s="91"/>
    </row>
    <row r="701" spans="9:17" ht="12.75">
      <c r="I701" s="91">
        <f t="shared" si="108"/>
        <v>142.85000000000034</v>
      </c>
      <c r="J701">
        <f t="shared" si="109"/>
        <v>93.6</v>
      </c>
      <c r="Q701" s="91"/>
    </row>
    <row r="702" spans="9:17" ht="12.75">
      <c r="I702" s="91">
        <f t="shared" si="108"/>
        <v>143.35000000000034</v>
      </c>
      <c r="J702">
        <f t="shared" si="109"/>
        <v>93.6</v>
      </c>
      <c r="Q702" s="91"/>
    </row>
    <row r="703" spans="9:17" ht="12.75">
      <c r="I703" s="91">
        <f t="shared" si="108"/>
        <v>143.85000000000034</v>
      </c>
      <c r="J703">
        <f t="shared" si="109"/>
        <v>93.6</v>
      </c>
      <c r="Q703" s="91"/>
    </row>
    <row r="704" spans="9:17" ht="12.75">
      <c r="I704" s="91">
        <f t="shared" si="108"/>
        <v>144.35000000000034</v>
      </c>
      <c r="J704">
        <f t="shared" si="109"/>
        <v>93.6</v>
      </c>
      <c r="Q704" s="91"/>
    </row>
    <row r="705" spans="9:17" ht="12.75">
      <c r="I705" s="91">
        <f t="shared" si="108"/>
        <v>144.85000000000034</v>
      </c>
      <c r="J705">
        <f t="shared" si="109"/>
        <v>93.6</v>
      </c>
      <c r="Q705" s="91"/>
    </row>
    <row r="706" spans="9:17" ht="12.75">
      <c r="I706" s="91">
        <f t="shared" si="108"/>
        <v>145.35000000000034</v>
      </c>
      <c r="J706">
        <f t="shared" si="109"/>
        <v>93.6</v>
      </c>
      <c r="Q706" s="91"/>
    </row>
    <row r="707" spans="9:17" ht="12.75">
      <c r="I707" s="91">
        <f t="shared" si="108"/>
        <v>145.85000000000034</v>
      </c>
      <c r="J707">
        <f t="shared" si="109"/>
        <v>93.6</v>
      </c>
      <c r="Q707" s="91"/>
    </row>
    <row r="708" spans="9:17" ht="12.75">
      <c r="I708" s="91">
        <f t="shared" si="108"/>
        <v>146.35000000000034</v>
      </c>
      <c r="J708">
        <f t="shared" si="109"/>
        <v>93.6</v>
      </c>
      <c r="Q708" s="91"/>
    </row>
    <row r="709" spans="9:17" ht="12.75">
      <c r="I709" s="91">
        <f aca="true" t="shared" si="110" ref="I709:I724">I708+0.5</f>
        <v>146.85000000000034</v>
      </c>
      <c r="J709">
        <f t="shared" si="109"/>
        <v>93.6</v>
      </c>
      <c r="Q709" s="91"/>
    </row>
    <row r="710" spans="9:17" ht="12.75">
      <c r="I710" s="91">
        <f t="shared" si="110"/>
        <v>147.35000000000034</v>
      </c>
      <c r="J710">
        <f t="shared" si="109"/>
        <v>93.6</v>
      </c>
      <c r="Q710" s="91"/>
    </row>
    <row r="711" spans="9:17" ht="12.75">
      <c r="I711" s="91">
        <f t="shared" si="110"/>
        <v>147.85000000000034</v>
      </c>
      <c r="J711">
        <f t="shared" si="109"/>
        <v>93.6</v>
      </c>
      <c r="Q711" s="91"/>
    </row>
    <row r="712" spans="9:17" ht="12.75">
      <c r="I712" s="91">
        <f t="shared" si="110"/>
        <v>148.35000000000034</v>
      </c>
      <c r="J712">
        <f t="shared" si="109"/>
        <v>93.6</v>
      </c>
      <c r="Q712" s="91"/>
    </row>
    <row r="713" spans="9:17" ht="12.75">
      <c r="I713" s="91">
        <f t="shared" si="110"/>
        <v>148.85000000000034</v>
      </c>
      <c r="J713">
        <f t="shared" si="109"/>
        <v>93.6</v>
      </c>
      <c r="Q713" s="91"/>
    </row>
    <row r="714" spans="9:17" ht="12.75">
      <c r="I714" s="91">
        <f t="shared" si="110"/>
        <v>149.35000000000034</v>
      </c>
      <c r="J714">
        <f t="shared" si="109"/>
        <v>93.6</v>
      </c>
      <c r="Q714" s="91"/>
    </row>
    <row r="715" spans="9:17" ht="12.75">
      <c r="I715" s="91">
        <f t="shared" si="110"/>
        <v>149.85000000000034</v>
      </c>
      <c r="J715">
        <f t="shared" si="109"/>
        <v>93.6</v>
      </c>
      <c r="Q715" s="91"/>
    </row>
    <row r="716" spans="9:17" ht="12.75">
      <c r="I716" s="91">
        <f t="shared" si="110"/>
        <v>150.35000000000034</v>
      </c>
      <c r="J716">
        <f aca="true" t="shared" si="111" ref="J716:J731">ROUND(F$2*(1-((1/(E$2*I716))*(1-(EXP(-E$2*I716))))),1)</f>
        <v>93.6</v>
      </c>
      <c r="Q716" s="91"/>
    </row>
    <row r="717" spans="9:17" ht="12.75">
      <c r="I717" s="91">
        <f t="shared" si="110"/>
        <v>150.85000000000034</v>
      </c>
      <c r="J717">
        <f t="shared" si="111"/>
        <v>93.6</v>
      </c>
      <c r="Q717" s="91"/>
    </row>
    <row r="718" spans="9:17" ht="12.75">
      <c r="I718" s="91">
        <f t="shared" si="110"/>
        <v>151.35000000000034</v>
      </c>
      <c r="J718">
        <f t="shared" si="111"/>
        <v>93.6</v>
      </c>
      <c r="Q718" s="91"/>
    </row>
    <row r="719" spans="9:17" ht="12.75">
      <c r="I719" s="91">
        <f t="shared" si="110"/>
        <v>151.85000000000034</v>
      </c>
      <c r="J719">
        <f t="shared" si="111"/>
        <v>93.6</v>
      </c>
      <c r="Q719" s="91"/>
    </row>
    <row r="720" spans="9:17" ht="12.75">
      <c r="I720" s="91">
        <f t="shared" si="110"/>
        <v>152.35000000000034</v>
      </c>
      <c r="J720">
        <f t="shared" si="111"/>
        <v>93.6</v>
      </c>
      <c r="Q720" s="91"/>
    </row>
    <row r="721" spans="9:17" ht="12.75">
      <c r="I721" s="91">
        <f t="shared" si="110"/>
        <v>152.85000000000034</v>
      </c>
      <c r="J721">
        <f t="shared" si="111"/>
        <v>93.6</v>
      </c>
      <c r="Q721" s="91"/>
    </row>
    <row r="722" spans="9:17" ht="12.75">
      <c r="I722" s="91">
        <f t="shared" si="110"/>
        <v>153.35000000000034</v>
      </c>
      <c r="J722">
        <f t="shared" si="111"/>
        <v>93.6</v>
      </c>
      <c r="Q722" s="91"/>
    </row>
    <row r="723" spans="9:17" ht="12.75">
      <c r="I723" s="91">
        <f t="shared" si="110"/>
        <v>153.85000000000034</v>
      </c>
      <c r="J723">
        <f t="shared" si="111"/>
        <v>93.6</v>
      </c>
      <c r="Q723" s="91"/>
    </row>
    <row r="724" spans="9:17" ht="12.75">
      <c r="I724" s="91">
        <f t="shared" si="110"/>
        <v>154.35000000000034</v>
      </c>
      <c r="J724">
        <f t="shared" si="111"/>
        <v>93.6</v>
      </c>
      <c r="Q724" s="91"/>
    </row>
    <row r="725" spans="9:17" ht="12.75">
      <c r="I725" s="91">
        <f aca="true" t="shared" si="112" ref="I725:I740">I724+0.5</f>
        <v>154.85000000000034</v>
      </c>
      <c r="J725">
        <f t="shared" si="111"/>
        <v>93.6</v>
      </c>
      <c r="Q725" s="91"/>
    </row>
    <row r="726" spans="9:17" ht="12.75">
      <c r="I726" s="91">
        <f t="shared" si="112"/>
        <v>155.35000000000034</v>
      </c>
      <c r="J726">
        <f t="shared" si="111"/>
        <v>93.7</v>
      </c>
      <c r="Q726" s="91"/>
    </row>
    <row r="727" spans="9:17" ht="12.75">
      <c r="I727" s="91">
        <f t="shared" si="112"/>
        <v>155.85000000000034</v>
      </c>
      <c r="J727">
        <f t="shared" si="111"/>
        <v>93.7</v>
      </c>
      <c r="Q727" s="91"/>
    </row>
    <row r="728" spans="9:17" ht="12.75">
      <c r="I728" s="91">
        <f t="shared" si="112"/>
        <v>156.35000000000034</v>
      </c>
      <c r="J728">
        <f t="shared" si="111"/>
        <v>93.7</v>
      </c>
      <c r="Q728" s="91"/>
    </row>
    <row r="729" spans="9:17" ht="12.75">
      <c r="I729" s="91">
        <f t="shared" si="112"/>
        <v>156.85000000000034</v>
      </c>
      <c r="J729">
        <f t="shared" si="111"/>
        <v>93.7</v>
      </c>
      <c r="Q729" s="91"/>
    </row>
    <row r="730" spans="9:17" ht="12.75">
      <c r="I730" s="91">
        <f t="shared" si="112"/>
        <v>157.35000000000034</v>
      </c>
      <c r="J730">
        <f t="shared" si="111"/>
        <v>93.7</v>
      </c>
      <c r="Q730" s="91"/>
    </row>
    <row r="731" spans="9:17" ht="12.75">
      <c r="I731" s="91">
        <f t="shared" si="112"/>
        <v>157.85000000000034</v>
      </c>
      <c r="J731">
        <f t="shared" si="111"/>
        <v>93.7</v>
      </c>
      <c r="Q731" s="91"/>
    </row>
    <row r="732" spans="9:17" ht="12.75">
      <c r="I732" s="91">
        <f t="shared" si="112"/>
        <v>158.35000000000034</v>
      </c>
      <c r="J732">
        <f aca="true" t="shared" si="113" ref="J732:J747">ROUND(F$2*(1-((1/(E$2*I732))*(1-(EXP(-E$2*I732))))),1)</f>
        <v>93.7</v>
      </c>
      <c r="Q732" s="91"/>
    </row>
    <row r="733" spans="9:17" ht="12.75">
      <c r="I733" s="91">
        <f t="shared" si="112"/>
        <v>158.85000000000034</v>
      </c>
      <c r="J733">
        <f t="shared" si="113"/>
        <v>93.7</v>
      </c>
      <c r="Q733" s="91"/>
    </row>
    <row r="734" spans="9:17" ht="12.75">
      <c r="I734" s="91">
        <f t="shared" si="112"/>
        <v>159.35000000000034</v>
      </c>
      <c r="J734">
        <f t="shared" si="113"/>
        <v>93.7</v>
      </c>
      <c r="Q734" s="91"/>
    </row>
    <row r="735" spans="9:17" ht="12.75">
      <c r="I735" s="91">
        <f t="shared" si="112"/>
        <v>159.85000000000034</v>
      </c>
      <c r="J735">
        <f t="shared" si="113"/>
        <v>93.7</v>
      </c>
      <c r="Q735" s="91"/>
    </row>
    <row r="736" spans="9:17" ht="12.75">
      <c r="I736" s="91">
        <f t="shared" si="112"/>
        <v>160.35000000000034</v>
      </c>
      <c r="J736">
        <f t="shared" si="113"/>
        <v>93.7</v>
      </c>
      <c r="Q736" s="91"/>
    </row>
    <row r="737" spans="9:17" ht="12.75">
      <c r="I737" s="91">
        <f t="shared" si="112"/>
        <v>160.85000000000034</v>
      </c>
      <c r="J737">
        <f t="shared" si="113"/>
        <v>93.7</v>
      </c>
      <c r="Q737" s="91"/>
    </row>
    <row r="738" spans="9:17" ht="12.75">
      <c r="I738" s="91">
        <f t="shared" si="112"/>
        <v>161.35000000000034</v>
      </c>
      <c r="J738">
        <f t="shared" si="113"/>
        <v>93.7</v>
      </c>
      <c r="Q738" s="91"/>
    </row>
    <row r="739" spans="9:17" ht="12.75">
      <c r="I739" s="91">
        <f t="shared" si="112"/>
        <v>161.85000000000034</v>
      </c>
      <c r="J739">
        <f t="shared" si="113"/>
        <v>93.7</v>
      </c>
      <c r="Q739" s="91"/>
    </row>
    <row r="740" spans="9:17" ht="12.75">
      <c r="I740" s="91">
        <f t="shared" si="112"/>
        <v>162.35000000000034</v>
      </c>
      <c r="J740">
        <f t="shared" si="113"/>
        <v>93.7</v>
      </c>
      <c r="Q740" s="91"/>
    </row>
    <row r="741" spans="9:17" ht="12.75">
      <c r="I741" s="91">
        <f aca="true" t="shared" si="114" ref="I741:I756">I740+0.5</f>
        <v>162.85000000000034</v>
      </c>
      <c r="J741">
        <f t="shared" si="113"/>
        <v>93.7</v>
      </c>
      <c r="Q741" s="91"/>
    </row>
    <row r="742" spans="9:17" ht="12.75">
      <c r="I742" s="91">
        <f t="shared" si="114"/>
        <v>163.35000000000034</v>
      </c>
      <c r="J742">
        <f t="shared" si="113"/>
        <v>93.7</v>
      </c>
      <c r="Q742" s="91"/>
    </row>
    <row r="743" spans="9:17" ht="12.75">
      <c r="I743" s="91">
        <f t="shared" si="114"/>
        <v>163.85000000000034</v>
      </c>
      <c r="J743">
        <f t="shared" si="113"/>
        <v>93.7</v>
      </c>
      <c r="Q743" s="91"/>
    </row>
    <row r="744" spans="9:17" ht="12.75">
      <c r="I744" s="91">
        <f t="shared" si="114"/>
        <v>164.35000000000034</v>
      </c>
      <c r="J744">
        <f t="shared" si="113"/>
        <v>93.7</v>
      </c>
      <c r="Q744" s="91"/>
    </row>
    <row r="745" spans="9:17" ht="12.75">
      <c r="I745" s="91">
        <f t="shared" si="114"/>
        <v>164.85000000000034</v>
      </c>
      <c r="J745">
        <f t="shared" si="113"/>
        <v>93.7</v>
      </c>
      <c r="Q745" s="91"/>
    </row>
    <row r="746" spans="9:17" ht="12.75">
      <c r="I746" s="91">
        <f t="shared" si="114"/>
        <v>165.35000000000034</v>
      </c>
      <c r="J746">
        <f t="shared" si="113"/>
        <v>93.7</v>
      </c>
      <c r="Q746" s="91"/>
    </row>
    <row r="747" spans="9:17" ht="12.75">
      <c r="I747" s="91">
        <f t="shared" si="114"/>
        <v>165.85000000000034</v>
      </c>
      <c r="J747">
        <f t="shared" si="113"/>
        <v>93.7</v>
      </c>
      <c r="Q747" s="91"/>
    </row>
    <row r="748" spans="9:17" ht="12.75">
      <c r="I748" s="91">
        <f t="shared" si="114"/>
        <v>166.35000000000034</v>
      </c>
      <c r="J748">
        <f aca="true" t="shared" si="115" ref="J748:J763">ROUND(F$2*(1-((1/(E$2*I748))*(1-(EXP(-E$2*I748))))),1)</f>
        <v>93.7</v>
      </c>
      <c r="Q748" s="91"/>
    </row>
    <row r="749" spans="9:17" ht="12.75">
      <c r="I749" s="91">
        <f t="shared" si="114"/>
        <v>166.85000000000034</v>
      </c>
      <c r="J749">
        <f t="shared" si="115"/>
        <v>93.7</v>
      </c>
      <c r="Q749" s="91"/>
    </row>
    <row r="750" spans="9:17" ht="12.75">
      <c r="I750" s="91">
        <f t="shared" si="114"/>
        <v>167.35000000000034</v>
      </c>
      <c r="J750">
        <f t="shared" si="115"/>
        <v>93.7</v>
      </c>
      <c r="Q750" s="91"/>
    </row>
    <row r="751" spans="9:17" ht="12.75">
      <c r="I751" s="91">
        <f t="shared" si="114"/>
        <v>167.85000000000034</v>
      </c>
      <c r="J751">
        <f t="shared" si="115"/>
        <v>93.7</v>
      </c>
      <c r="Q751" s="91"/>
    </row>
    <row r="752" spans="9:17" ht="12.75">
      <c r="I752" s="91">
        <f t="shared" si="114"/>
        <v>168.35000000000034</v>
      </c>
      <c r="J752">
        <f t="shared" si="115"/>
        <v>93.7</v>
      </c>
      <c r="Q752" s="91"/>
    </row>
    <row r="753" spans="9:17" ht="12.75">
      <c r="I753" s="91">
        <f t="shared" si="114"/>
        <v>168.85000000000034</v>
      </c>
      <c r="J753">
        <f t="shared" si="115"/>
        <v>93.7</v>
      </c>
      <c r="Q753" s="91"/>
    </row>
    <row r="754" spans="9:17" ht="12.75">
      <c r="I754" s="91">
        <f t="shared" si="114"/>
        <v>169.35000000000034</v>
      </c>
      <c r="J754">
        <f t="shared" si="115"/>
        <v>93.7</v>
      </c>
      <c r="Q754" s="91"/>
    </row>
    <row r="755" spans="9:17" ht="12.75">
      <c r="I755" s="91">
        <f t="shared" si="114"/>
        <v>169.85000000000034</v>
      </c>
      <c r="J755">
        <f t="shared" si="115"/>
        <v>93.7</v>
      </c>
      <c r="Q755" s="91"/>
    </row>
    <row r="756" spans="9:17" ht="12.75">
      <c r="I756" s="91">
        <f t="shared" si="114"/>
        <v>170.35000000000034</v>
      </c>
      <c r="J756">
        <f t="shared" si="115"/>
        <v>93.7</v>
      </c>
      <c r="Q756" s="91"/>
    </row>
    <row r="757" spans="9:17" ht="12.75">
      <c r="I757" s="91">
        <f aca="true" t="shared" si="116" ref="I757:I772">I756+0.5</f>
        <v>170.85000000000034</v>
      </c>
      <c r="J757">
        <f t="shared" si="115"/>
        <v>93.7</v>
      </c>
      <c r="Q757" s="91"/>
    </row>
    <row r="758" spans="9:17" ht="12.75">
      <c r="I758" s="91">
        <f t="shared" si="116"/>
        <v>171.35000000000034</v>
      </c>
      <c r="J758">
        <f t="shared" si="115"/>
        <v>93.7</v>
      </c>
      <c r="Q758" s="91"/>
    </row>
    <row r="759" spans="9:17" ht="12.75">
      <c r="I759" s="91">
        <f t="shared" si="116"/>
        <v>171.85000000000034</v>
      </c>
      <c r="J759">
        <f t="shared" si="115"/>
        <v>93.7</v>
      </c>
      <c r="Q759" s="91"/>
    </row>
    <row r="760" spans="9:17" ht="12.75">
      <c r="I760" s="91">
        <f t="shared" si="116"/>
        <v>172.35000000000034</v>
      </c>
      <c r="J760">
        <f t="shared" si="115"/>
        <v>93.7</v>
      </c>
      <c r="Q760" s="91"/>
    </row>
    <row r="761" spans="9:17" ht="12.75">
      <c r="I761" s="91">
        <f t="shared" si="116"/>
        <v>172.85000000000034</v>
      </c>
      <c r="J761">
        <f t="shared" si="115"/>
        <v>93.7</v>
      </c>
      <c r="Q761" s="91"/>
    </row>
    <row r="762" spans="9:17" ht="12.75">
      <c r="I762" s="91">
        <f t="shared" si="116"/>
        <v>173.35000000000034</v>
      </c>
      <c r="J762">
        <f t="shared" si="115"/>
        <v>93.7</v>
      </c>
      <c r="Q762" s="91"/>
    </row>
    <row r="763" spans="9:17" ht="12.75">
      <c r="I763" s="91">
        <f t="shared" si="116"/>
        <v>173.85000000000034</v>
      </c>
      <c r="J763">
        <f t="shared" si="115"/>
        <v>93.7</v>
      </c>
      <c r="Q763" s="91"/>
    </row>
    <row r="764" spans="9:17" ht="12.75">
      <c r="I764" s="91">
        <f t="shared" si="116"/>
        <v>174.35000000000034</v>
      </c>
      <c r="J764">
        <f aca="true" t="shared" si="117" ref="J764:J779">ROUND(F$2*(1-((1/(E$2*I764))*(1-(EXP(-E$2*I764))))),1)</f>
        <v>93.7</v>
      </c>
      <c r="Q764" s="91"/>
    </row>
    <row r="765" spans="9:17" ht="12.75">
      <c r="I765" s="91">
        <f t="shared" si="116"/>
        <v>174.85000000000034</v>
      </c>
      <c r="J765">
        <f t="shared" si="117"/>
        <v>93.7</v>
      </c>
      <c r="Q765" s="91"/>
    </row>
    <row r="766" spans="9:17" ht="12.75">
      <c r="I766" s="91">
        <f t="shared" si="116"/>
        <v>175.35000000000034</v>
      </c>
      <c r="J766">
        <f t="shared" si="117"/>
        <v>93.7</v>
      </c>
      <c r="Q766" s="91"/>
    </row>
    <row r="767" spans="9:17" ht="12.75">
      <c r="I767" s="91">
        <f t="shared" si="116"/>
        <v>175.85000000000034</v>
      </c>
      <c r="J767">
        <f t="shared" si="117"/>
        <v>93.7</v>
      </c>
      <c r="Q767" s="91"/>
    </row>
    <row r="768" spans="9:17" ht="12.75">
      <c r="I768" s="91">
        <f t="shared" si="116"/>
        <v>176.35000000000034</v>
      </c>
      <c r="J768">
        <f t="shared" si="117"/>
        <v>93.7</v>
      </c>
      <c r="Q768" s="91"/>
    </row>
    <row r="769" spans="9:17" ht="12.75">
      <c r="I769" s="91">
        <f t="shared" si="116"/>
        <v>176.85000000000034</v>
      </c>
      <c r="J769">
        <f t="shared" si="117"/>
        <v>93.7</v>
      </c>
      <c r="Q769" s="91"/>
    </row>
    <row r="770" spans="9:17" ht="12.75">
      <c r="I770" s="91">
        <f t="shared" si="116"/>
        <v>177.35000000000034</v>
      </c>
      <c r="J770">
        <f t="shared" si="117"/>
        <v>93.7</v>
      </c>
      <c r="Q770" s="91"/>
    </row>
    <row r="771" spans="9:17" ht="12.75">
      <c r="I771" s="91">
        <f t="shared" si="116"/>
        <v>177.85000000000034</v>
      </c>
      <c r="J771">
        <f t="shared" si="117"/>
        <v>93.7</v>
      </c>
      <c r="Q771" s="91"/>
    </row>
    <row r="772" spans="9:17" ht="12.75">
      <c r="I772" s="91">
        <f t="shared" si="116"/>
        <v>178.35000000000034</v>
      </c>
      <c r="J772">
        <f t="shared" si="117"/>
        <v>93.7</v>
      </c>
      <c r="Q772" s="91"/>
    </row>
    <row r="773" spans="9:17" ht="12.75">
      <c r="I773" s="91">
        <f aca="true" t="shared" si="118" ref="I773:I788">I772+0.5</f>
        <v>178.85000000000034</v>
      </c>
      <c r="J773">
        <f t="shared" si="117"/>
        <v>93.7</v>
      </c>
      <c r="Q773" s="91"/>
    </row>
    <row r="774" spans="9:17" ht="12.75">
      <c r="I774" s="91">
        <f t="shared" si="118"/>
        <v>179.35000000000034</v>
      </c>
      <c r="J774">
        <f t="shared" si="117"/>
        <v>93.7</v>
      </c>
      <c r="Q774" s="91"/>
    </row>
    <row r="775" spans="9:17" ht="12.75">
      <c r="I775" s="91">
        <f t="shared" si="118"/>
        <v>179.85000000000034</v>
      </c>
      <c r="J775">
        <f t="shared" si="117"/>
        <v>93.7</v>
      </c>
      <c r="Q775" s="91"/>
    </row>
    <row r="776" spans="9:17" ht="12.75">
      <c r="I776" s="91">
        <f t="shared" si="118"/>
        <v>180.35000000000034</v>
      </c>
      <c r="J776">
        <f t="shared" si="117"/>
        <v>93.7</v>
      </c>
      <c r="Q776" s="91"/>
    </row>
    <row r="777" spans="9:17" ht="12.75">
      <c r="I777" s="91">
        <f t="shared" si="118"/>
        <v>180.85000000000034</v>
      </c>
      <c r="J777">
        <f t="shared" si="117"/>
        <v>93.7</v>
      </c>
      <c r="Q777" s="91"/>
    </row>
    <row r="778" spans="9:17" ht="12.75">
      <c r="I778" s="91">
        <f t="shared" si="118"/>
        <v>181.35000000000034</v>
      </c>
      <c r="J778">
        <f t="shared" si="117"/>
        <v>93.7</v>
      </c>
      <c r="Q778" s="91"/>
    </row>
    <row r="779" spans="9:17" ht="12.75">
      <c r="I779" s="91">
        <f t="shared" si="118"/>
        <v>181.85000000000034</v>
      </c>
      <c r="J779">
        <f t="shared" si="117"/>
        <v>93.7</v>
      </c>
      <c r="Q779" s="91"/>
    </row>
    <row r="780" spans="9:17" ht="12.75">
      <c r="I780" s="91">
        <f t="shared" si="118"/>
        <v>182.35000000000034</v>
      </c>
      <c r="J780">
        <f aca="true" t="shared" si="119" ref="J780:J795">ROUND(F$2*(1-((1/(E$2*I780))*(1-(EXP(-E$2*I780))))),1)</f>
        <v>93.7</v>
      </c>
      <c r="Q780" s="91"/>
    </row>
    <row r="781" spans="9:17" ht="12.75">
      <c r="I781" s="91">
        <f t="shared" si="118"/>
        <v>182.85000000000034</v>
      </c>
      <c r="J781">
        <f t="shared" si="119"/>
        <v>93.7</v>
      </c>
      <c r="Q781" s="91"/>
    </row>
    <row r="782" spans="9:17" ht="12.75">
      <c r="I782" s="91">
        <f t="shared" si="118"/>
        <v>183.35000000000034</v>
      </c>
      <c r="J782">
        <f t="shared" si="119"/>
        <v>93.7</v>
      </c>
      <c r="Q782" s="91"/>
    </row>
    <row r="783" spans="9:17" ht="12.75">
      <c r="I783" s="91">
        <f t="shared" si="118"/>
        <v>183.85000000000034</v>
      </c>
      <c r="J783">
        <f t="shared" si="119"/>
        <v>93.7</v>
      </c>
      <c r="Q783" s="91"/>
    </row>
    <row r="784" spans="9:17" ht="12.75">
      <c r="I784" s="91">
        <f t="shared" si="118"/>
        <v>184.35000000000034</v>
      </c>
      <c r="J784">
        <f t="shared" si="119"/>
        <v>93.7</v>
      </c>
      <c r="Q784" s="91"/>
    </row>
    <row r="785" spans="9:17" ht="12.75">
      <c r="I785" s="91">
        <f t="shared" si="118"/>
        <v>184.85000000000034</v>
      </c>
      <c r="J785">
        <f t="shared" si="119"/>
        <v>93.7</v>
      </c>
      <c r="Q785" s="91"/>
    </row>
    <row r="786" spans="9:17" ht="12.75">
      <c r="I786" s="91">
        <f t="shared" si="118"/>
        <v>185.35000000000034</v>
      </c>
      <c r="J786">
        <f t="shared" si="119"/>
        <v>93.7</v>
      </c>
      <c r="Q786" s="91"/>
    </row>
    <row r="787" spans="9:17" ht="12.75">
      <c r="I787" s="91">
        <f t="shared" si="118"/>
        <v>185.85000000000034</v>
      </c>
      <c r="J787">
        <f t="shared" si="119"/>
        <v>93.7</v>
      </c>
      <c r="Q787" s="91"/>
    </row>
    <row r="788" spans="9:17" ht="12.75">
      <c r="I788" s="91">
        <f t="shared" si="118"/>
        <v>186.35000000000034</v>
      </c>
      <c r="J788">
        <f t="shared" si="119"/>
        <v>93.7</v>
      </c>
      <c r="Q788" s="91"/>
    </row>
    <row r="789" spans="9:17" ht="12.75">
      <c r="I789" s="91">
        <f aca="true" t="shared" si="120" ref="I789:I804">I788+0.5</f>
        <v>186.85000000000034</v>
      </c>
      <c r="J789">
        <f t="shared" si="119"/>
        <v>93.7</v>
      </c>
      <c r="Q789" s="91"/>
    </row>
    <row r="790" spans="9:17" ht="12.75">
      <c r="I790" s="91">
        <f t="shared" si="120"/>
        <v>187.35000000000034</v>
      </c>
      <c r="J790">
        <f t="shared" si="119"/>
        <v>93.7</v>
      </c>
      <c r="Q790" s="91"/>
    </row>
    <row r="791" spans="9:17" ht="12.75">
      <c r="I791" s="91">
        <f t="shared" si="120"/>
        <v>187.85000000000034</v>
      </c>
      <c r="J791">
        <f t="shared" si="119"/>
        <v>93.7</v>
      </c>
      <c r="Q791" s="91"/>
    </row>
    <row r="792" spans="9:17" ht="12.75">
      <c r="I792" s="91">
        <f t="shared" si="120"/>
        <v>188.35000000000034</v>
      </c>
      <c r="J792">
        <f t="shared" si="119"/>
        <v>93.7</v>
      </c>
      <c r="Q792" s="91"/>
    </row>
    <row r="793" spans="9:17" ht="12.75">
      <c r="I793" s="91">
        <f t="shared" si="120"/>
        <v>188.85000000000034</v>
      </c>
      <c r="J793">
        <f t="shared" si="119"/>
        <v>93.7</v>
      </c>
      <c r="Q793" s="91"/>
    </row>
    <row r="794" spans="9:17" ht="12.75">
      <c r="I794" s="91">
        <f t="shared" si="120"/>
        <v>189.35000000000034</v>
      </c>
      <c r="J794">
        <f t="shared" si="119"/>
        <v>93.7</v>
      </c>
      <c r="Q794" s="91"/>
    </row>
    <row r="795" spans="9:17" ht="12.75">
      <c r="I795" s="91">
        <f t="shared" si="120"/>
        <v>189.85000000000034</v>
      </c>
      <c r="J795">
        <f t="shared" si="119"/>
        <v>93.7</v>
      </c>
      <c r="Q795" s="91"/>
    </row>
    <row r="796" spans="9:17" ht="12.75">
      <c r="I796" s="91">
        <f t="shared" si="120"/>
        <v>190.35000000000034</v>
      </c>
      <c r="J796">
        <f aca="true" t="shared" si="121" ref="J796:J811">ROUND(F$2*(1-((1/(E$2*I796))*(1-(EXP(-E$2*I796))))),1)</f>
        <v>93.7</v>
      </c>
      <c r="Q796" s="91"/>
    </row>
    <row r="797" spans="9:17" ht="12.75">
      <c r="I797" s="91">
        <f t="shared" si="120"/>
        <v>190.85000000000034</v>
      </c>
      <c r="J797">
        <f t="shared" si="121"/>
        <v>93.7</v>
      </c>
      <c r="Q797" s="91"/>
    </row>
    <row r="798" spans="9:17" ht="12.75">
      <c r="I798" s="91">
        <f t="shared" si="120"/>
        <v>191.35000000000034</v>
      </c>
      <c r="J798">
        <f t="shared" si="121"/>
        <v>93.7</v>
      </c>
      <c r="Q798" s="91"/>
    </row>
    <row r="799" spans="9:17" ht="12.75">
      <c r="I799" s="91">
        <f t="shared" si="120"/>
        <v>191.85000000000034</v>
      </c>
      <c r="J799">
        <f t="shared" si="121"/>
        <v>93.7</v>
      </c>
      <c r="Q799" s="91"/>
    </row>
    <row r="800" spans="9:17" ht="12.75">
      <c r="I800" s="91">
        <f t="shared" si="120"/>
        <v>192.35000000000034</v>
      </c>
      <c r="J800">
        <f t="shared" si="121"/>
        <v>93.7</v>
      </c>
      <c r="Q800" s="91"/>
    </row>
    <row r="801" spans="9:17" ht="12.75">
      <c r="I801" s="91">
        <f t="shared" si="120"/>
        <v>192.85000000000034</v>
      </c>
      <c r="J801">
        <f t="shared" si="121"/>
        <v>93.7</v>
      </c>
      <c r="Q801" s="91"/>
    </row>
    <row r="802" spans="9:17" ht="12.75">
      <c r="I802" s="91">
        <f t="shared" si="120"/>
        <v>193.35000000000034</v>
      </c>
      <c r="J802">
        <f t="shared" si="121"/>
        <v>93.7</v>
      </c>
      <c r="Q802" s="91"/>
    </row>
    <row r="803" spans="9:17" ht="12.75">
      <c r="I803" s="91">
        <f t="shared" si="120"/>
        <v>193.85000000000034</v>
      </c>
      <c r="J803">
        <f t="shared" si="121"/>
        <v>93.7</v>
      </c>
      <c r="Q803" s="91"/>
    </row>
    <row r="804" spans="9:17" ht="12.75">
      <c r="I804" s="91">
        <f t="shared" si="120"/>
        <v>194.35000000000034</v>
      </c>
      <c r="J804">
        <f t="shared" si="121"/>
        <v>93.7</v>
      </c>
      <c r="Q804" s="91"/>
    </row>
    <row r="805" spans="9:17" ht="12.75">
      <c r="I805" s="91">
        <f aca="true" t="shared" si="122" ref="I805:I820">I804+0.5</f>
        <v>194.85000000000034</v>
      </c>
      <c r="J805">
        <f t="shared" si="121"/>
        <v>93.7</v>
      </c>
      <c r="Q805" s="91"/>
    </row>
    <row r="806" spans="9:17" ht="12.75">
      <c r="I806" s="91">
        <f t="shared" si="122"/>
        <v>195.35000000000034</v>
      </c>
      <c r="J806">
        <f t="shared" si="121"/>
        <v>93.7</v>
      </c>
      <c r="Q806" s="91"/>
    </row>
    <row r="807" spans="9:17" ht="12.75">
      <c r="I807" s="91">
        <f t="shared" si="122"/>
        <v>195.85000000000034</v>
      </c>
      <c r="J807">
        <f t="shared" si="121"/>
        <v>93.7</v>
      </c>
      <c r="Q807" s="91"/>
    </row>
    <row r="808" spans="9:17" ht="12.75">
      <c r="I808" s="91">
        <f t="shared" si="122"/>
        <v>196.35000000000034</v>
      </c>
      <c r="J808">
        <f t="shared" si="121"/>
        <v>93.7</v>
      </c>
      <c r="Q808" s="91"/>
    </row>
    <row r="809" spans="9:17" ht="12.75">
      <c r="I809" s="91">
        <f t="shared" si="122"/>
        <v>196.85000000000034</v>
      </c>
      <c r="J809">
        <f t="shared" si="121"/>
        <v>93.7</v>
      </c>
      <c r="Q809" s="91"/>
    </row>
    <row r="810" spans="9:17" ht="12.75">
      <c r="I810" s="91">
        <f t="shared" si="122"/>
        <v>197.35000000000034</v>
      </c>
      <c r="J810">
        <f t="shared" si="121"/>
        <v>93.7</v>
      </c>
      <c r="Q810" s="91"/>
    </row>
    <row r="811" spans="9:17" ht="12.75">
      <c r="I811" s="91">
        <f t="shared" si="122"/>
        <v>197.85000000000034</v>
      </c>
      <c r="J811">
        <f t="shared" si="121"/>
        <v>93.7</v>
      </c>
      <c r="Q811" s="91"/>
    </row>
    <row r="812" spans="9:17" ht="12.75">
      <c r="I812" s="91">
        <f t="shared" si="122"/>
        <v>198.35000000000034</v>
      </c>
      <c r="J812">
        <f aca="true" t="shared" si="123" ref="J812:J827">ROUND(F$2*(1-((1/(E$2*I812))*(1-(EXP(-E$2*I812))))),1)</f>
        <v>93.7</v>
      </c>
      <c r="Q812" s="91"/>
    </row>
    <row r="813" spans="9:17" ht="12.75">
      <c r="I813" s="91">
        <f t="shared" si="122"/>
        <v>198.85000000000034</v>
      </c>
      <c r="J813">
        <f t="shared" si="123"/>
        <v>93.7</v>
      </c>
      <c r="Q813" s="91"/>
    </row>
    <row r="814" spans="9:17" ht="12.75">
      <c r="I814" s="91">
        <f t="shared" si="122"/>
        <v>199.35000000000034</v>
      </c>
      <c r="J814">
        <f t="shared" si="123"/>
        <v>93.7</v>
      </c>
      <c r="Q814" s="91"/>
    </row>
    <row r="815" spans="9:17" ht="12.75">
      <c r="I815" s="91">
        <f t="shared" si="122"/>
        <v>199.85000000000034</v>
      </c>
      <c r="J815">
        <f t="shared" si="123"/>
        <v>93.7</v>
      </c>
      <c r="Q815" s="91"/>
    </row>
    <row r="816" spans="9:17" ht="12.75">
      <c r="I816" s="91">
        <f t="shared" si="122"/>
        <v>200.35000000000034</v>
      </c>
      <c r="J816">
        <f t="shared" si="123"/>
        <v>93.7</v>
      </c>
      <c r="Q816" s="91"/>
    </row>
    <row r="817" spans="9:17" ht="12.75">
      <c r="I817" s="91">
        <f t="shared" si="122"/>
        <v>200.85000000000034</v>
      </c>
      <c r="J817">
        <f t="shared" si="123"/>
        <v>93.7</v>
      </c>
      <c r="Q817" s="91"/>
    </row>
    <row r="818" spans="9:17" ht="12.75">
      <c r="I818" s="91">
        <f t="shared" si="122"/>
        <v>201.35000000000034</v>
      </c>
      <c r="J818">
        <f t="shared" si="123"/>
        <v>93.7</v>
      </c>
      <c r="Q818" s="91"/>
    </row>
    <row r="819" spans="9:17" ht="12.75">
      <c r="I819" s="91">
        <f t="shared" si="122"/>
        <v>201.85000000000034</v>
      </c>
      <c r="J819">
        <f t="shared" si="123"/>
        <v>93.7</v>
      </c>
      <c r="Q819" s="91"/>
    </row>
    <row r="820" spans="9:17" ht="12.75">
      <c r="I820" s="91">
        <f t="shared" si="122"/>
        <v>202.35000000000034</v>
      </c>
      <c r="J820">
        <f t="shared" si="123"/>
        <v>93.7</v>
      </c>
      <c r="Q820" s="91"/>
    </row>
    <row r="821" spans="9:17" ht="12.75">
      <c r="I821" s="91">
        <f aca="true" t="shared" si="124" ref="I821:I836">I820+0.5</f>
        <v>202.85000000000034</v>
      </c>
      <c r="J821">
        <f t="shared" si="123"/>
        <v>93.7</v>
      </c>
      <c r="Q821" s="91"/>
    </row>
    <row r="822" spans="9:17" ht="12.75">
      <c r="I822" s="91">
        <f t="shared" si="124"/>
        <v>203.35000000000034</v>
      </c>
      <c r="J822">
        <f t="shared" si="123"/>
        <v>93.7</v>
      </c>
      <c r="Q822" s="91"/>
    </row>
    <row r="823" spans="9:17" ht="12.75">
      <c r="I823" s="91">
        <f t="shared" si="124"/>
        <v>203.85000000000034</v>
      </c>
      <c r="J823">
        <f t="shared" si="123"/>
        <v>93.7</v>
      </c>
      <c r="Q823" s="91"/>
    </row>
    <row r="824" spans="9:17" ht="12.75">
      <c r="I824" s="91">
        <f t="shared" si="124"/>
        <v>204.35000000000034</v>
      </c>
      <c r="J824">
        <f t="shared" si="123"/>
        <v>93.7</v>
      </c>
      <c r="Q824" s="91"/>
    </row>
    <row r="825" spans="9:17" ht="12.75">
      <c r="I825" s="91">
        <f t="shared" si="124"/>
        <v>204.85000000000034</v>
      </c>
      <c r="J825">
        <f t="shared" si="123"/>
        <v>93.7</v>
      </c>
      <c r="Q825" s="91"/>
    </row>
    <row r="826" spans="9:17" ht="12.75">
      <c r="I826" s="91">
        <f t="shared" si="124"/>
        <v>205.35000000000034</v>
      </c>
      <c r="J826">
        <f t="shared" si="123"/>
        <v>93.7</v>
      </c>
      <c r="Q826" s="91"/>
    </row>
    <row r="827" spans="9:17" ht="12.75">
      <c r="I827" s="91">
        <f t="shared" si="124"/>
        <v>205.85000000000034</v>
      </c>
      <c r="J827">
        <f t="shared" si="123"/>
        <v>93.7</v>
      </c>
      <c r="Q827" s="91"/>
    </row>
    <row r="828" spans="9:17" ht="12.75">
      <c r="I828" s="91">
        <f t="shared" si="124"/>
        <v>206.35000000000034</v>
      </c>
      <c r="J828">
        <f aca="true" t="shared" si="125" ref="J828:J843">ROUND(F$2*(1-((1/(E$2*I828))*(1-(EXP(-E$2*I828))))),1)</f>
        <v>93.7</v>
      </c>
      <c r="Q828" s="91"/>
    </row>
    <row r="829" spans="9:17" ht="12.75">
      <c r="I829" s="91">
        <f t="shared" si="124"/>
        <v>206.85000000000034</v>
      </c>
      <c r="J829">
        <f t="shared" si="125"/>
        <v>93.7</v>
      </c>
      <c r="Q829" s="91"/>
    </row>
    <row r="830" spans="9:17" ht="12.75">
      <c r="I830" s="91">
        <f t="shared" si="124"/>
        <v>207.35000000000034</v>
      </c>
      <c r="J830">
        <f t="shared" si="125"/>
        <v>93.7</v>
      </c>
      <c r="Q830" s="91"/>
    </row>
    <row r="831" spans="9:17" ht="12.75">
      <c r="I831" s="91">
        <f t="shared" si="124"/>
        <v>207.85000000000034</v>
      </c>
      <c r="J831">
        <f t="shared" si="125"/>
        <v>93.7</v>
      </c>
      <c r="Q831" s="91"/>
    </row>
    <row r="832" spans="9:17" ht="12.75">
      <c r="I832" s="91">
        <f t="shared" si="124"/>
        <v>208.35000000000034</v>
      </c>
      <c r="J832">
        <f t="shared" si="125"/>
        <v>93.7</v>
      </c>
      <c r="Q832" s="91"/>
    </row>
    <row r="833" spans="9:17" ht="12.75">
      <c r="I833" s="91">
        <f t="shared" si="124"/>
        <v>208.85000000000034</v>
      </c>
      <c r="J833">
        <f t="shared" si="125"/>
        <v>93.7</v>
      </c>
      <c r="Q833" s="91"/>
    </row>
    <row r="834" spans="9:17" ht="12.75">
      <c r="I834" s="91">
        <f t="shared" si="124"/>
        <v>209.35000000000034</v>
      </c>
      <c r="J834">
        <f t="shared" si="125"/>
        <v>93.7</v>
      </c>
      <c r="Q834" s="91"/>
    </row>
    <row r="835" spans="9:17" ht="12.75">
      <c r="I835" s="91">
        <f t="shared" si="124"/>
        <v>209.85000000000034</v>
      </c>
      <c r="J835">
        <f t="shared" si="125"/>
        <v>93.7</v>
      </c>
      <c r="Q835" s="91"/>
    </row>
    <row r="836" spans="9:17" ht="12.75">
      <c r="I836" s="91">
        <f t="shared" si="124"/>
        <v>210.35000000000034</v>
      </c>
      <c r="J836">
        <f t="shared" si="125"/>
        <v>93.7</v>
      </c>
      <c r="Q836" s="91"/>
    </row>
    <row r="837" spans="9:17" ht="12.75">
      <c r="I837" s="91">
        <f aca="true" t="shared" si="126" ref="I837:I852">I836+0.5</f>
        <v>210.85000000000034</v>
      </c>
      <c r="J837">
        <f t="shared" si="125"/>
        <v>93.7</v>
      </c>
      <c r="Q837" s="91"/>
    </row>
    <row r="838" spans="9:17" ht="12.75">
      <c r="I838" s="91">
        <f t="shared" si="126"/>
        <v>211.35000000000034</v>
      </c>
      <c r="J838">
        <f t="shared" si="125"/>
        <v>93.7</v>
      </c>
      <c r="Q838" s="91"/>
    </row>
    <row r="839" spans="9:17" ht="12.75">
      <c r="I839" s="91">
        <f t="shared" si="126"/>
        <v>211.85000000000034</v>
      </c>
      <c r="J839">
        <f t="shared" si="125"/>
        <v>93.7</v>
      </c>
      <c r="Q839" s="91"/>
    </row>
    <row r="840" spans="9:17" ht="12.75">
      <c r="I840" s="91">
        <f t="shared" si="126"/>
        <v>212.35000000000034</v>
      </c>
      <c r="J840">
        <f t="shared" si="125"/>
        <v>93.7</v>
      </c>
      <c r="Q840" s="91"/>
    </row>
    <row r="841" spans="9:17" ht="12.75">
      <c r="I841" s="91">
        <f t="shared" si="126"/>
        <v>212.85000000000034</v>
      </c>
      <c r="J841">
        <f t="shared" si="125"/>
        <v>93.7</v>
      </c>
      <c r="Q841" s="91"/>
    </row>
    <row r="842" spans="9:17" ht="12.75">
      <c r="I842" s="91">
        <f t="shared" si="126"/>
        <v>213.35000000000034</v>
      </c>
      <c r="J842">
        <f t="shared" si="125"/>
        <v>93.7</v>
      </c>
      <c r="Q842" s="91"/>
    </row>
    <row r="843" spans="9:17" ht="12.75">
      <c r="I843" s="91">
        <f t="shared" si="126"/>
        <v>213.85000000000034</v>
      </c>
      <c r="J843">
        <f t="shared" si="125"/>
        <v>93.7</v>
      </c>
      <c r="Q843" s="91"/>
    </row>
    <row r="844" spans="9:17" ht="12.75">
      <c r="I844" s="91">
        <f t="shared" si="126"/>
        <v>214.35000000000034</v>
      </c>
      <c r="J844">
        <f aca="true" t="shared" si="127" ref="J844:J859">ROUND(F$2*(1-((1/(E$2*I844))*(1-(EXP(-E$2*I844))))),1)</f>
        <v>93.7</v>
      </c>
      <c r="Q844" s="91"/>
    </row>
    <row r="845" spans="9:17" ht="12.75">
      <c r="I845" s="91">
        <f t="shared" si="126"/>
        <v>214.85000000000034</v>
      </c>
      <c r="J845">
        <f t="shared" si="127"/>
        <v>93.7</v>
      </c>
      <c r="Q845" s="91"/>
    </row>
    <row r="846" spans="9:17" ht="12.75">
      <c r="I846" s="91">
        <f t="shared" si="126"/>
        <v>215.35000000000034</v>
      </c>
      <c r="J846">
        <f t="shared" si="127"/>
        <v>93.7</v>
      </c>
      <c r="Q846" s="91"/>
    </row>
    <row r="847" spans="9:17" ht="12.75">
      <c r="I847" s="91">
        <f t="shared" si="126"/>
        <v>215.85000000000034</v>
      </c>
      <c r="J847">
        <f t="shared" si="127"/>
        <v>93.7</v>
      </c>
      <c r="Q847" s="91"/>
    </row>
    <row r="848" spans="9:17" ht="12.75">
      <c r="I848" s="91">
        <f t="shared" si="126"/>
        <v>216.35000000000034</v>
      </c>
      <c r="J848">
        <f t="shared" si="127"/>
        <v>93.7</v>
      </c>
      <c r="Q848" s="91"/>
    </row>
    <row r="849" spans="9:17" ht="12.75">
      <c r="I849" s="91">
        <f t="shared" si="126"/>
        <v>216.85000000000034</v>
      </c>
      <c r="J849">
        <f t="shared" si="127"/>
        <v>93.7</v>
      </c>
      <c r="Q849" s="91"/>
    </row>
    <row r="850" spans="9:17" ht="12.75">
      <c r="I850" s="91">
        <f t="shared" si="126"/>
        <v>217.35000000000034</v>
      </c>
      <c r="J850">
        <f t="shared" si="127"/>
        <v>93.7</v>
      </c>
      <c r="Q850" s="91"/>
    </row>
    <row r="851" spans="9:17" ht="12.75">
      <c r="I851" s="91">
        <f t="shared" si="126"/>
        <v>217.85000000000034</v>
      </c>
      <c r="J851">
        <f t="shared" si="127"/>
        <v>93.7</v>
      </c>
      <c r="Q851" s="91"/>
    </row>
    <row r="852" spans="9:17" ht="12.75">
      <c r="I852" s="91">
        <f t="shared" si="126"/>
        <v>218.35000000000034</v>
      </c>
      <c r="J852">
        <f t="shared" si="127"/>
        <v>93.7</v>
      </c>
      <c r="Q852" s="91"/>
    </row>
    <row r="853" spans="9:17" ht="12.75">
      <c r="I853" s="91">
        <f aca="true" t="shared" si="128" ref="I853:I868">I852+0.5</f>
        <v>218.85000000000034</v>
      </c>
      <c r="J853">
        <f t="shared" si="127"/>
        <v>93.7</v>
      </c>
      <c r="Q853" s="91"/>
    </row>
    <row r="854" spans="9:17" ht="12.75">
      <c r="I854" s="91">
        <f t="shared" si="128"/>
        <v>219.35000000000034</v>
      </c>
      <c r="J854">
        <f t="shared" si="127"/>
        <v>93.7</v>
      </c>
      <c r="Q854" s="91"/>
    </row>
    <row r="855" spans="9:17" ht="12.75">
      <c r="I855" s="91">
        <f t="shared" si="128"/>
        <v>219.85000000000034</v>
      </c>
      <c r="J855">
        <f t="shared" si="127"/>
        <v>93.7</v>
      </c>
      <c r="Q855" s="91"/>
    </row>
    <row r="856" spans="9:17" ht="12.75">
      <c r="I856" s="91">
        <f t="shared" si="128"/>
        <v>220.35000000000034</v>
      </c>
      <c r="J856">
        <f t="shared" si="127"/>
        <v>93.7</v>
      </c>
      <c r="Q856" s="91"/>
    </row>
    <row r="857" spans="9:17" ht="12.75">
      <c r="I857" s="91">
        <f t="shared" si="128"/>
        <v>220.85000000000034</v>
      </c>
      <c r="J857">
        <f t="shared" si="127"/>
        <v>93.7</v>
      </c>
      <c r="Q857" s="91"/>
    </row>
    <row r="858" spans="9:17" ht="12.75">
      <c r="I858" s="91">
        <f t="shared" si="128"/>
        <v>221.35000000000034</v>
      </c>
      <c r="J858">
        <f t="shared" si="127"/>
        <v>93.7</v>
      </c>
      <c r="Q858" s="91"/>
    </row>
    <row r="859" spans="9:17" ht="12.75">
      <c r="I859" s="91">
        <f t="shared" si="128"/>
        <v>221.85000000000034</v>
      </c>
      <c r="J859">
        <f t="shared" si="127"/>
        <v>93.7</v>
      </c>
      <c r="Q859" s="91"/>
    </row>
    <row r="860" spans="9:17" ht="12.75">
      <c r="I860" s="91">
        <f t="shared" si="128"/>
        <v>222.35000000000034</v>
      </c>
      <c r="J860">
        <f aca="true" t="shared" si="129" ref="J860:J875">ROUND(F$2*(1-((1/(E$2*I860))*(1-(EXP(-E$2*I860))))),1)</f>
        <v>93.7</v>
      </c>
      <c r="Q860" s="91"/>
    </row>
    <row r="861" spans="9:17" ht="12.75">
      <c r="I861" s="91">
        <f t="shared" si="128"/>
        <v>222.85000000000034</v>
      </c>
      <c r="J861">
        <f t="shared" si="129"/>
        <v>93.7</v>
      </c>
      <c r="Q861" s="91"/>
    </row>
    <row r="862" spans="9:17" ht="12.75">
      <c r="I862" s="91">
        <f t="shared" si="128"/>
        <v>223.35000000000034</v>
      </c>
      <c r="J862">
        <f t="shared" si="129"/>
        <v>93.7</v>
      </c>
      <c r="Q862" s="91"/>
    </row>
    <row r="863" spans="9:17" ht="12.75">
      <c r="I863" s="91">
        <f t="shared" si="128"/>
        <v>223.85000000000034</v>
      </c>
      <c r="J863">
        <f t="shared" si="129"/>
        <v>93.7</v>
      </c>
      <c r="Q863" s="91"/>
    </row>
    <row r="864" spans="9:17" ht="12.75">
      <c r="I864" s="91">
        <f t="shared" si="128"/>
        <v>224.35000000000034</v>
      </c>
      <c r="J864">
        <f t="shared" si="129"/>
        <v>93.7</v>
      </c>
      <c r="Q864" s="91"/>
    </row>
    <row r="865" spans="9:17" ht="12.75">
      <c r="I865" s="91">
        <f t="shared" si="128"/>
        <v>224.85000000000034</v>
      </c>
      <c r="J865">
        <f t="shared" si="129"/>
        <v>93.7</v>
      </c>
      <c r="Q865" s="91"/>
    </row>
    <row r="866" spans="9:17" ht="12.75">
      <c r="I866" s="91">
        <f t="shared" si="128"/>
        <v>225.35000000000034</v>
      </c>
      <c r="J866">
        <f t="shared" si="129"/>
        <v>93.7</v>
      </c>
      <c r="Q866" s="91"/>
    </row>
    <row r="867" spans="9:17" ht="12.75">
      <c r="I867" s="91">
        <f t="shared" si="128"/>
        <v>225.85000000000034</v>
      </c>
      <c r="J867">
        <f t="shared" si="129"/>
        <v>93.7</v>
      </c>
      <c r="Q867" s="91"/>
    </row>
    <row r="868" spans="9:17" ht="12.75">
      <c r="I868" s="91">
        <f t="shared" si="128"/>
        <v>226.35000000000034</v>
      </c>
      <c r="J868">
        <f t="shared" si="129"/>
        <v>93.7</v>
      </c>
      <c r="Q868" s="91"/>
    </row>
    <row r="869" spans="9:17" ht="12.75">
      <c r="I869" s="91">
        <f aca="true" t="shared" si="130" ref="I869:I884">I868+0.5</f>
        <v>226.85000000000034</v>
      </c>
      <c r="J869">
        <f t="shared" si="129"/>
        <v>93.7</v>
      </c>
      <c r="Q869" s="91"/>
    </row>
    <row r="870" spans="9:17" ht="12.75">
      <c r="I870" s="91">
        <f t="shared" si="130"/>
        <v>227.35000000000034</v>
      </c>
      <c r="J870">
        <f t="shared" si="129"/>
        <v>93.7</v>
      </c>
      <c r="Q870" s="91"/>
    </row>
    <row r="871" spans="9:17" ht="12.75">
      <c r="I871" s="91">
        <f t="shared" si="130"/>
        <v>227.85000000000034</v>
      </c>
      <c r="J871">
        <f t="shared" si="129"/>
        <v>93.7</v>
      </c>
      <c r="Q871" s="91"/>
    </row>
    <row r="872" spans="9:17" ht="12.75">
      <c r="I872" s="91">
        <f t="shared" si="130"/>
        <v>228.35000000000034</v>
      </c>
      <c r="J872">
        <f t="shared" si="129"/>
        <v>93.7</v>
      </c>
      <c r="Q872" s="91"/>
    </row>
    <row r="873" spans="9:17" ht="12.75">
      <c r="I873" s="91">
        <f t="shared" si="130"/>
        <v>228.85000000000034</v>
      </c>
      <c r="J873">
        <f t="shared" si="129"/>
        <v>93.7</v>
      </c>
      <c r="Q873" s="91"/>
    </row>
    <row r="874" spans="9:17" ht="12.75">
      <c r="I874" s="91">
        <f t="shared" si="130"/>
        <v>229.35000000000034</v>
      </c>
      <c r="J874">
        <f t="shared" si="129"/>
        <v>93.7</v>
      </c>
      <c r="Q874" s="91"/>
    </row>
    <row r="875" spans="9:17" ht="12.75">
      <c r="I875" s="91">
        <f t="shared" si="130"/>
        <v>229.85000000000034</v>
      </c>
      <c r="J875">
        <f t="shared" si="129"/>
        <v>93.7</v>
      </c>
      <c r="Q875" s="91"/>
    </row>
    <row r="876" spans="9:17" ht="12.75">
      <c r="I876" s="91">
        <f t="shared" si="130"/>
        <v>230.35000000000034</v>
      </c>
      <c r="J876">
        <f aca="true" t="shared" si="131" ref="J876:J891">ROUND(F$2*(1-((1/(E$2*I876))*(1-(EXP(-E$2*I876))))),1)</f>
        <v>93.7</v>
      </c>
      <c r="Q876" s="91"/>
    </row>
    <row r="877" spans="9:17" ht="12.75">
      <c r="I877" s="91">
        <f t="shared" si="130"/>
        <v>230.85000000000034</v>
      </c>
      <c r="J877">
        <f t="shared" si="131"/>
        <v>93.7</v>
      </c>
      <c r="Q877" s="91"/>
    </row>
    <row r="878" spans="9:17" ht="12.75">
      <c r="I878" s="91">
        <f t="shared" si="130"/>
        <v>231.35000000000034</v>
      </c>
      <c r="J878">
        <f t="shared" si="131"/>
        <v>93.7</v>
      </c>
      <c r="Q878" s="91"/>
    </row>
    <row r="879" spans="9:17" ht="12.75">
      <c r="I879" s="91">
        <f t="shared" si="130"/>
        <v>231.85000000000034</v>
      </c>
      <c r="J879">
        <f t="shared" si="131"/>
        <v>93.7</v>
      </c>
      <c r="Q879" s="91"/>
    </row>
    <row r="880" spans="9:17" ht="12.75">
      <c r="I880" s="91">
        <f t="shared" si="130"/>
        <v>232.35000000000034</v>
      </c>
      <c r="J880">
        <f t="shared" si="131"/>
        <v>93.8</v>
      </c>
      <c r="Q880" s="91"/>
    </row>
    <row r="881" spans="9:17" ht="12.75">
      <c r="I881" s="91">
        <f t="shared" si="130"/>
        <v>232.85000000000034</v>
      </c>
      <c r="J881">
        <f t="shared" si="131"/>
        <v>93.8</v>
      </c>
      <c r="Q881" s="91"/>
    </row>
    <row r="882" spans="9:17" ht="12.75">
      <c r="I882" s="91">
        <f t="shared" si="130"/>
        <v>233.35000000000034</v>
      </c>
      <c r="J882">
        <f t="shared" si="131"/>
        <v>93.8</v>
      </c>
      <c r="Q882" s="91"/>
    </row>
    <row r="883" spans="9:17" ht="12.75">
      <c r="I883" s="91">
        <f t="shared" si="130"/>
        <v>233.85000000000034</v>
      </c>
      <c r="J883">
        <f t="shared" si="131"/>
        <v>93.8</v>
      </c>
      <c r="Q883" s="91"/>
    </row>
    <row r="884" spans="9:17" ht="12.75">
      <c r="I884" s="91">
        <f t="shared" si="130"/>
        <v>234.35000000000034</v>
      </c>
      <c r="J884">
        <f t="shared" si="131"/>
        <v>93.8</v>
      </c>
      <c r="Q884" s="91"/>
    </row>
    <row r="885" spans="9:17" ht="12.75">
      <c r="I885" s="91">
        <f aca="true" t="shared" si="132" ref="I885:I900">I884+0.5</f>
        <v>234.85000000000034</v>
      </c>
      <c r="J885">
        <f t="shared" si="131"/>
        <v>93.8</v>
      </c>
      <c r="Q885" s="91"/>
    </row>
    <row r="886" spans="9:17" ht="12.75">
      <c r="I886" s="91">
        <f t="shared" si="132"/>
        <v>235.35000000000034</v>
      </c>
      <c r="J886">
        <f t="shared" si="131"/>
        <v>93.8</v>
      </c>
      <c r="Q886" s="91"/>
    </row>
    <row r="887" spans="9:17" ht="12.75">
      <c r="I887" s="91">
        <f t="shared" si="132"/>
        <v>235.85000000000034</v>
      </c>
      <c r="J887">
        <f t="shared" si="131"/>
        <v>93.8</v>
      </c>
      <c r="Q887" s="91"/>
    </row>
    <row r="888" spans="9:17" ht="12.75">
      <c r="I888" s="91">
        <f t="shared" si="132"/>
        <v>236.35000000000034</v>
      </c>
      <c r="J888">
        <f t="shared" si="131"/>
        <v>93.8</v>
      </c>
      <c r="Q888" s="91"/>
    </row>
    <row r="889" spans="9:17" ht="12.75">
      <c r="I889" s="91">
        <f t="shared" si="132"/>
        <v>236.85000000000034</v>
      </c>
      <c r="J889">
        <f t="shared" si="131"/>
        <v>93.8</v>
      </c>
      <c r="Q889" s="91"/>
    </row>
    <row r="890" spans="9:17" ht="12.75">
      <c r="I890" s="91">
        <f t="shared" si="132"/>
        <v>237.35000000000034</v>
      </c>
      <c r="J890">
        <f t="shared" si="131"/>
        <v>93.8</v>
      </c>
      <c r="Q890" s="91"/>
    </row>
    <row r="891" spans="9:17" ht="12.75">
      <c r="I891" s="91">
        <f t="shared" si="132"/>
        <v>237.85000000000034</v>
      </c>
      <c r="J891">
        <f t="shared" si="131"/>
        <v>93.8</v>
      </c>
      <c r="Q891" s="91"/>
    </row>
    <row r="892" spans="9:17" ht="12.75">
      <c r="I892" s="91">
        <f t="shared" si="132"/>
        <v>238.35000000000034</v>
      </c>
      <c r="J892">
        <f aca="true" t="shared" si="133" ref="J892:J907">ROUND(F$2*(1-((1/(E$2*I892))*(1-(EXP(-E$2*I892))))),1)</f>
        <v>93.8</v>
      </c>
      <c r="Q892" s="91"/>
    </row>
    <row r="893" spans="9:17" ht="12.75">
      <c r="I893" s="91">
        <f t="shared" si="132"/>
        <v>238.85000000000034</v>
      </c>
      <c r="J893">
        <f t="shared" si="133"/>
        <v>93.8</v>
      </c>
      <c r="Q893" s="91"/>
    </row>
    <row r="894" spans="9:17" ht="12.75">
      <c r="I894" s="91">
        <f t="shared" si="132"/>
        <v>239.35000000000034</v>
      </c>
      <c r="J894">
        <f t="shared" si="133"/>
        <v>93.8</v>
      </c>
      <c r="Q894" s="91"/>
    </row>
    <row r="895" spans="9:17" ht="12.75">
      <c r="I895" s="91">
        <f t="shared" si="132"/>
        <v>239.85000000000034</v>
      </c>
      <c r="J895">
        <f t="shared" si="133"/>
        <v>93.8</v>
      </c>
      <c r="Q895" s="91"/>
    </row>
    <row r="896" spans="9:17" ht="12.75">
      <c r="I896" s="91">
        <f t="shared" si="132"/>
        <v>240.35000000000034</v>
      </c>
      <c r="J896">
        <f t="shared" si="133"/>
        <v>93.8</v>
      </c>
      <c r="Q896" s="91"/>
    </row>
    <row r="897" spans="9:17" ht="12.75">
      <c r="I897" s="91">
        <f t="shared" si="132"/>
        <v>240.85000000000034</v>
      </c>
      <c r="J897">
        <f t="shared" si="133"/>
        <v>93.8</v>
      </c>
      <c r="Q897" s="91"/>
    </row>
    <row r="898" spans="9:17" ht="12.75">
      <c r="I898" s="91">
        <f t="shared" si="132"/>
        <v>241.35000000000034</v>
      </c>
      <c r="J898">
        <f t="shared" si="133"/>
        <v>93.8</v>
      </c>
      <c r="Q898" s="91"/>
    </row>
    <row r="899" spans="9:17" ht="12.75">
      <c r="I899" s="91">
        <f t="shared" si="132"/>
        <v>241.85000000000034</v>
      </c>
      <c r="J899">
        <f t="shared" si="133"/>
        <v>93.8</v>
      </c>
      <c r="Q899" s="91"/>
    </row>
    <row r="900" spans="9:17" ht="12.75">
      <c r="I900" s="91">
        <f t="shared" si="132"/>
        <v>242.35000000000034</v>
      </c>
      <c r="J900">
        <f t="shared" si="133"/>
        <v>93.8</v>
      </c>
      <c r="Q900" s="91"/>
    </row>
    <row r="901" spans="9:17" ht="12.75">
      <c r="I901" s="91">
        <f aca="true" t="shared" si="134" ref="I901:I916">I900+0.5</f>
        <v>242.85000000000034</v>
      </c>
      <c r="J901">
        <f t="shared" si="133"/>
        <v>93.8</v>
      </c>
      <c r="Q901" s="91"/>
    </row>
    <row r="902" spans="9:17" ht="12.75">
      <c r="I902" s="91">
        <f t="shared" si="134"/>
        <v>243.35000000000034</v>
      </c>
      <c r="J902">
        <f t="shared" si="133"/>
        <v>93.8</v>
      </c>
      <c r="Q902" s="91"/>
    </row>
    <row r="903" spans="9:17" ht="12.75">
      <c r="I903" s="91">
        <f t="shared" si="134"/>
        <v>243.85000000000034</v>
      </c>
      <c r="J903">
        <f t="shared" si="133"/>
        <v>93.8</v>
      </c>
      <c r="Q903" s="91"/>
    </row>
    <row r="904" spans="9:17" ht="12.75">
      <c r="I904" s="91">
        <f t="shared" si="134"/>
        <v>244.35000000000034</v>
      </c>
      <c r="J904">
        <f t="shared" si="133"/>
        <v>93.8</v>
      </c>
      <c r="Q904" s="91"/>
    </row>
    <row r="905" spans="9:17" ht="12.75">
      <c r="I905" s="91">
        <f t="shared" si="134"/>
        <v>244.85000000000034</v>
      </c>
      <c r="J905">
        <f t="shared" si="133"/>
        <v>93.8</v>
      </c>
      <c r="Q905" s="91"/>
    </row>
    <row r="906" spans="9:17" ht="12.75">
      <c r="I906" s="91">
        <f t="shared" si="134"/>
        <v>245.35000000000034</v>
      </c>
      <c r="J906">
        <f t="shared" si="133"/>
        <v>93.8</v>
      </c>
      <c r="Q906" s="91"/>
    </row>
    <row r="907" spans="9:17" ht="12.75">
      <c r="I907" s="91">
        <f t="shared" si="134"/>
        <v>245.85000000000034</v>
      </c>
      <c r="J907">
        <f t="shared" si="133"/>
        <v>93.8</v>
      </c>
      <c r="Q907" s="91"/>
    </row>
    <row r="908" spans="9:17" ht="12.75">
      <c r="I908" s="91">
        <f t="shared" si="134"/>
        <v>246.35000000000034</v>
      </c>
      <c r="J908">
        <f aca="true" t="shared" si="135" ref="J908:J923">ROUND(F$2*(1-((1/(E$2*I908))*(1-(EXP(-E$2*I908))))),1)</f>
        <v>93.8</v>
      </c>
      <c r="Q908" s="91"/>
    </row>
    <row r="909" spans="9:17" ht="12.75">
      <c r="I909" s="91">
        <f t="shared" si="134"/>
        <v>246.85000000000034</v>
      </c>
      <c r="J909">
        <f t="shared" si="135"/>
        <v>93.8</v>
      </c>
      <c r="Q909" s="91"/>
    </row>
    <row r="910" spans="9:17" ht="12.75">
      <c r="I910" s="91">
        <f t="shared" si="134"/>
        <v>247.35000000000034</v>
      </c>
      <c r="J910">
        <f t="shared" si="135"/>
        <v>93.8</v>
      </c>
      <c r="Q910" s="91"/>
    </row>
    <row r="911" spans="9:17" ht="12.75">
      <c r="I911" s="91">
        <f t="shared" si="134"/>
        <v>247.85000000000034</v>
      </c>
      <c r="J911">
        <f t="shared" si="135"/>
        <v>93.8</v>
      </c>
      <c r="Q911" s="91"/>
    </row>
    <row r="912" spans="9:17" ht="12.75">
      <c r="I912" s="91">
        <f t="shared" si="134"/>
        <v>248.35000000000034</v>
      </c>
      <c r="J912">
        <f t="shared" si="135"/>
        <v>93.8</v>
      </c>
      <c r="Q912" s="91"/>
    </row>
    <row r="913" spans="9:17" ht="12.75">
      <c r="I913" s="91">
        <f t="shared" si="134"/>
        <v>248.85000000000034</v>
      </c>
      <c r="J913">
        <f t="shared" si="135"/>
        <v>93.8</v>
      </c>
      <c r="Q913" s="91"/>
    </row>
    <row r="914" spans="9:17" ht="12.75">
      <c r="I914" s="91">
        <f t="shared" si="134"/>
        <v>249.35000000000034</v>
      </c>
      <c r="J914">
        <f t="shared" si="135"/>
        <v>93.8</v>
      </c>
      <c r="Q914" s="91"/>
    </row>
    <row r="915" spans="9:17" ht="12.75">
      <c r="I915" s="91">
        <f t="shared" si="134"/>
        <v>249.85000000000034</v>
      </c>
      <c r="J915">
        <f t="shared" si="135"/>
        <v>93.8</v>
      </c>
      <c r="Q915" s="91"/>
    </row>
    <row r="916" spans="9:17" ht="12.75">
      <c r="I916" s="91">
        <f t="shared" si="134"/>
        <v>250.35000000000034</v>
      </c>
      <c r="J916">
        <f t="shared" si="135"/>
        <v>93.8</v>
      </c>
      <c r="Q916" s="91"/>
    </row>
    <row r="917" spans="9:17" ht="12.75">
      <c r="I917" s="91">
        <f aca="true" t="shared" si="136" ref="I917:I932">I916+0.5</f>
        <v>250.85000000000034</v>
      </c>
      <c r="J917">
        <f t="shared" si="135"/>
        <v>93.8</v>
      </c>
      <c r="Q917" s="91"/>
    </row>
    <row r="918" spans="9:17" ht="12.75">
      <c r="I918" s="91">
        <f t="shared" si="136"/>
        <v>251.35000000000034</v>
      </c>
      <c r="J918">
        <f t="shared" si="135"/>
        <v>93.8</v>
      </c>
      <c r="Q918" s="91"/>
    </row>
    <row r="919" spans="9:17" ht="12.75">
      <c r="I919" s="91">
        <f t="shared" si="136"/>
        <v>251.85000000000034</v>
      </c>
      <c r="J919">
        <f t="shared" si="135"/>
        <v>93.8</v>
      </c>
      <c r="Q919" s="91"/>
    </row>
    <row r="920" spans="9:17" ht="12.75">
      <c r="I920" s="91">
        <f t="shared" si="136"/>
        <v>252.35000000000034</v>
      </c>
      <c r="J920">
        <f t="shared" si="135"/>
        <v>93.8</v>
      </c>
      <c r="Q920" s="91"/>
    </row>
    <row r="921" spans="9:17" ht="12.75">
      <c r="I921" s="91">
        <f t="shared" si="136"/>
        <v>252.85000000000034</v>
      </c>
      <c r="J921">
        <f t="shared" si="135"/>
        <v>93.8</v>
      </c>
      <c r="Q921" s="91"/>
    </row>
    <row r="922" spans="9:17" ht="12.75">
      <c r="I922" s="91">
        <f t="shared" si="136"/>
        <v>253.35000000000034</v>
      </c>
      <c r="J922">
        <f t="shared" si="135"/>
        <v>93.8</v>
      </c>
      <c r="Q922" s="91"/>
    </row>
    <row r="923" spans="9:17" ht="12.75">
      <c r="I923" s="91">
        <f t="shared" si="136"/>
        <v>253.85000000000034</v>
      </c>
      <c r="J923">
        <f t="shared" si="135"/>
        <v>93.8</v>
      </c>
      <c r="Q923" s="91"/>
    </row>
    <row r="924" spans="9:17" ht="12.75">
      <c r="I924" s="91">
        <f t="shared" si="136"/>
        <v>254.35000000000034</v>
      </c>
      <c r="J924">
        <f aca="true" t="shared" si="137" ref="J924:J939">ROUND(F$2*(1-((1/(E$2*I924))*(1-(EXP(-E$2*I924))))),1)</f>
        <v>93.8</v>
      </c>
      <c r="Q924" s="91"/>
    </row>
    <row r="925" spans="9:17" ht="12.75">
      <c r="I925" s="91">
        <f t="shared" si="136"/>
        <v>254.85000000000034</v>
      </c>
      <c r="J925">
        <f t="shared" si="137"/>
        <v>93.8</v>
      </c>
      <c r="Q925" s="91"/>
    </row>
    <row r="926" spans="9:17" ht="12.75">
      <c r="I926" s="91">
        <f t="shared" si="136"/>
        <v>255.35000000000034</v>
      </c>
      <c r="J926">
        <f t="shared" si="137"/>
        <v>93.8</v>
      </c>
      <c r="Q926" s="91"/>
    </row>
    <row r="927" spans="9:17" ht="12.75">
      <c r="I927" s="91">
        <f t="shared" si="136"/>
        <v>255.85000000000034</v>
      </c>
      <c r="J927">
        <f t="shared" si="137"/>
        <v>93.8</v>
      </c>
      <c r="Q927" s="91"/>
    </row>
    <row r="928" spans="9:17" ht="12.75">
      <c r="I928" s="91">
        <f t="shared" si="136"/>
        <v>256.35000000000036</v>
      </c>
      <c r="J928">
        <f t="shared" si="137"/>
        <v>93.8</v>
      </c>
      <c r="Q928" s="91"/>
    </row>
    <row r="929" spans="9:17" ht="12.75">
      <c r="I929" s="91">
        <f t="shared" si="136"/>
        <v>256.85000000000036</v>
      </c>
      <c r="J929">
        <f t="shared" si="137"/>
        <v>93.8</v>
      </c>
      <c r="Q929" s="91"/>
    </row>
    <row r="930" spans="9:17" ht="12.75">
      <c r="I930" s="91">
        <f t="shared" si="136"/>
        <v>257.35000000000036</v>
      </c>
      <c r="J930">
        <f t="shared" si="137"/>
        <v>93.8</v>
      </c>
      <c r="Q930" s="91"/>
    </row>
    <row r="931" spans="9:17" ht="12.75">
      <c r="I931" s="91">
        <f t="shared" si="136"/>
        <v>257.85000000000036</v>
      </c>
      <c r="J931">
        <f t="shared" si="137"/>
        <v>93.8</v>
      </c>
      <c r="Q931" s="91"/>
    </row>
    <row r="932" spans="9:17" ht="12.75">
      <c r="I932" s="91">
        <f t="shared" si="136"/>
        <v>258.35000000000036</v>
      </c>
      <c r="J932">
        <f t="shared" si="137"/>
        <v>93.8</v>
      </c>
      <c r="Q932" s="91"/>
    </row>
    <row r="933" spans="9:17" ht="12.75">
      <c r="I933" s="91">
        <f aca="true" t="shared" si="138" ref="I933:I948">I932+0.5</f>
        <v>258.85000000000036</v>
      </c>
      <c r="J933">
        <f t="shared" si="137"/>
        <v>93.8</v>
      </c>
      <c r="Q933" s="91"/>
    </row>
    <row r="934" spans="9:17" ht="12.75">
      <c r="I934" s="91">
        <f t="shared" si="138"/>
        <v>259.35000000000036</v>
      </c>
      <c r="J934">
        <f t="shared" si="137"/>
        <v>93.8</v>
      </c>
      <c r="Q934" s="91"/>
    </row>
    <row r="935" spans="9:17" ht="12.75">
      <c r="I935" s="91">
        <f t="shared" si="138"/>
        <v>259.85000000000036</v>
      </c>
      <c r="J935">
        <f t="shared" si="137"/>
        <v>93.8</v>
      </c>
      <c r="Q935" s="91"/>
    </row>
    <row r="936" spans="9:17" ht="12.75">
      <c r="I936" s="91">
        <f t="shared" si="138"/>
        <v>260.35000000000036</v>
      </c>
      <c r="J936">
        <f t="shared" si="137"/>
        <v>93.8</v>
      </c>
      <c r="Q936" s="91"/>
    </row>
    <row r="937" spans="9:17" ht="12.75">
      <c r="I937" s="91">
        <f t="shared" si="138"/>
        <v>260.85000000000036</v>
      </c>
      <c r="J937">
        <f t="shared" si="137"/>
        <v>93.8</v>
      </c>
      <c r="Q937" s="91"/>
    </row>
    <row r="938" spans="9:17" ht="12.75">
      <c r="I938" s="91">
        <f t="shared" si="138"/>
        <v>261.35000000000036</v>
      </c>
      <c r="J938">
        <f t="shared" si="137"/>
        <v>93.8</v>
      </c>
      <c r="Q938" s="91"/>
    </row>
    <row r="939" spans="9:17" ht="12.75">
      <c r="I939" s="91">
        <f t="shared" si="138"/>
        <v>261.85000000000036</v>
      </c>
      <c r="J939">
        <f t="shared" si="137"/>
        <v>93.8</v>
      </c>
      <c r="Q939" s="91"/>
    </row>
    <row r="940" spans="9:17" ht="12.75">
      <c r="I940" s="91">
        <f t="shared" si="138"/>
        <v>262.35000000000036</v>
      </c>
      <c r="J940">
        <f aca="true" t="shared" si="139" ref="J940:J955">ROUND(F$2*(1-((1/(E$2*I940))*(1-(EXP(-E$2*I940))))),1)</f>
        <v>93.8</v>
      </c>
      <c r="Q940" s="91"/>
    </row>
    <row r="941" spans="9:17" ht="12.75">
      <c r="I941" s="91">
        <f t="shared" si="138"/>
        <v>262.85000000000036</v>
      </c>
      <c r="J941">
        <f t="shared" si="139"/>
        <v>93.8</v>
      </c>
      <c r="Q941" s="91"/>
    </row>
    <row r="942" spans="9:17" ht="12.75">
      <c r="I942" s="91">
        <f t="shared" si="138"/>
        <v>263.35000000000036</v>
      </c>
      <c r="J942">
        <f t="shared" si="139"/>
        <v>93.8</v>
      </c>
      <c r="Q942" s="91"/>
    </row>
    <row r="943" spans="9:17" ht="12.75">
      <c r="I943" s="91">
        <f t="shared" si="138"/>
        <v>263.85000000000036</v>
      </c>
      <c r="J943">
        <f t="shared" si="139"/>
        <v>93.8</v>
      </c>
      <c r="Q943" s="91"/>
    </row>
    <row r="944" spans="9:17" ht="12.75">
      <c r="I944" s="91">
        <f t="shared" si="138"/>
        <v>264.35000000000036</v>
      </c>
      <c r="J944">
        <f t="shared" si="139"/>
        <v>93.8</v>
      </c>
      <c r="Q944" s="91"/>
    </row>
    <row r="945" spans="9:17" ht="12.75">
      <c r="I945" s="91">
        <f t="shared" si="138"/>
        <v>264.85000000000036</v>
      </c>
      <c r="J945">
        <f t="shared" si="139"/>
        <v>93.8</v>
      </c>
      <c r="Q945" s="91"/>
    </row>
    <row r="946" spans="9:17" ht="12.75">
      <c r="I946" s="91">
        <f t="shared" si="138"/>
        <v>265.35000000000036</v>
      </c>
      <c r="J946">
        <f t="shared" si="139"/>
        <v>93.8</v>
      </c>
      <c r="Q946" s="91"/>
    </row>
    <row r="947" spans="9:17" ht="12.75">
      <c r="I947" s="91">
        <f t="shared" si="138"/>
        <v>265.85000000000036</v>
      </c>
      <c r="J947">
        <f t="shared" si="139"/>
        <v>93.8</v>
      </c>
      <c r="Q947" s="91"/>
    </row>
    <row r="948" spans="9:17" ht="12.75">
      <c r="I948" s="91">
        <f t="shared" si="138"/>
        <v>266.35000000000036</v>
      </c>
      <c r="J948">
        <f t="shared" si="139"/>
        <v>93.8</v>
      </c>
      <c r="Q948" s="91"/>
    </row>
    <row r="949" spans="9:17" ht="12.75">
      <c r="I949" s="91">
        <f aca="true" t="shared" si="140" ref="I949:I964">I948+0.5</f>
        <v>266.85000000000036</v>
      </c>
      <c r="J949">
        <f t="shared" si="139"/>
        <v>93.8</v>
      </c>
      <c r="Q949" s="91"/>
    </row>
    <row r="950" spans="9:17" ht="12.75">
      <c r="I950" s="91">
        <f t="shared" si="140"/>
        <v>267.35000000000036</v>
      </c>
      <c r="J950">
        <f t="shared" si="139"/>
        <v>93.8</v>
      </c>
      <c r="Q950" s="91"/>
    </row>
    <row r="951" spans="9:17" ht="12.75">
      <c r="I951" s="91">
        <f t="shared" si="140"/>
        <v>267.85000000000036</v>
      </c>
      <c r="J951">
        <f t="shared" si="139"/>
        <v>93.8</v>
      </c>
      <c r="Q951" s="91"/>
    </row>
    <row r="952" spans="9:17" ht="12.75">
      <c r="I952" s="91">
        <f t="shared" si="140"/>
        <v>268.35000000000036</v>
      </c>
      <c r="J952">
        <f t="shared" si="139"/>
        <v>93.8</v>
      </c>
      <c r="Q952" s="91"/>
    </row>
    <row r="953" spans="9:17" ht="12.75">
      <c r="I953" s="91">
        <f t="shared" si="140"/>
        <v>268.85000000000036</v>
      </c>
      <c r="J953">
        <f t="shared" si="139"/>
        <v>93.8</v>
      </c>
      <c r="Q953" s="91"/>
    </row>
    <row r="954" spans="9:17" ht="12.75">
      <c r="I954" s="91">
        <f t="shared" si="140"/>
        <v>269.35000000000036</v>
      </c>
      <c r="J954">
        <f t="shared" si="139"/>
        <v>93.8</v>
      </c>
      <c r="Q954" s="91"/>
    </row>
    <row r="955" spans="9:17" ht="12.75">
      <c r="I955" s="91">
        <f t="shared" si="140"/>
        <v>269.85000000000036</v>
      </c>
      <c r="J955">
        <f t="shared" si="139"/>
        <v>93.8</v>
      </c>
      <c r="Q955" s="91"/>
    </row>
    <row r="956" spans="9:17" ht="12.75">
      <c r="I956" s="91">
        <f t="shared" si="140"/>
        <v>270.35000000000036</v>
      </c>
      <c r="J956">
        <f aca="true" t="shared" si="141" ref="J956:J971">ROUND(F$2*(1-((1/(E$2*I956))*(1-(EXP(-E$2*I956))))),1)</f>
        <v>93.8</v>
      </c>
      <c r="Q956" s="91"/>
    </row>
    <row r="957" spans="9:17" ht="12.75">
      <c r="I957" s="91">
        <f t="shared" si="140"/>
        <v>270.85000000000036</v>
      </c>
      <c r="J957">
        <f t="shared" si="141"/>
        <v>93.8</v>
      </c>
      <c r="Q957" s="91"/>
    </row>
    <row r="958" spans="9:17" ht="12.75">
      <c r="I958" s="91">
        <f t="shared" si="140"/>
        <v>271.35000000000036</v>
      </c>
      <c r="J958">
        <f t="shared" si="141"/>
        <v>93.8</v>
      </c>
      <c r="Q958" s="91"/>
    </row>
    <row r="959" spans="9:17" ht="12.75">
      <c r="I959" s="91">
        <f t="shared" si="140"/>
        <v>271.85000000000036</v>
      </c>
      <c r="J959">
        <f t="shared" si="141"/>
        <v>93.8</v>
      </c>
      <c r="Q959" s="91"/>
    </row>
    <row r="960" spans="9:17" ht="12.75">
      <c r="I960" s="91">
        <f t="shared" si="140"/>
        <v>272.35000000000036</v>
      </c>
      <c r="J960">
        <f t="shared" si="141"/>
        <v>93.8</v>
      </c>
      <c r="Q960" s="91"/>
    </row>
    <row r="961" spans="9:17" ht="12.75">
      <c r="I961" s="91">
        <f t="shared" si="140"/>
        <v>272.85000000000036</v>
      </c>
      <c r="J961">
        <f t="shared" si="141"/>
        <v>93.8</v>
      </c>
      <c r="Q961" s="91"/>
    </row>
    <row r="962" spans="9:17" ht="12.75">
      <c r="I962" s="91">
        <f t="shared" si="140"/>
        <v>273.35000000000036</v>
      </c>
      <c r="J962">
        <f t="shared" si="141"/>
        <v>93.8</v>
      </c>
      <c r="Q962" s="91"/>
    </row>
    <row r="963" spans="9:17" ht="12.75">
      <c r="I963" s="91">
        <f t="shared" si="140"/>
        <v>273.85000000000036</v>
      </c>
      <c r="J963">
        <f t="shared" si="141"/>
        <v>93.8</v>
      </c>
      <c r="Q963" s="91"/>
    </row>
    <row r="964" spans="9:17" ht="12.75">
      <c r="I964" s="91">
        <f t="shared" si="140"/>
        <v>274.35000000000036</v>
      </c>
      <c r="J964">
        <f t="shared" si="141"/>
        <v>93.8</v>
      </c>
      <c r="Q964" s="91"/>
    </row>
    <row r="965" spans="9:17" ht="12.75">
      <c r="I965" s="91">
        <f aca="true" t="shared" si="142" ref="I965:I980">I964+0.5</f>
        <v>274.85000000000036</v>
      </c>
      <c r="J965">
        <f t="shared" si="141"/>
        <v>93.8</v>
      </c>
      <c r="Q965" s="91"/>
    </row>
    <row r="966" spans="9:17" ht="12.75">
      <c r="I966" s="91">
        <f t="shared" si="142"/>
        <v>275.35000000000036</v>
      </c>
      <c r="J966">
        <f t="shared" si="141"/>
        <v>93.8</v>
      </c>
      <c r="Q966" s="91"/>
    </row>
    <row r="967" spans="9:17" ht="12.75">
      <c r="I967" s="91">
        <f t="shared" si="142"/>
        <v>275.85000000000036</v>
      </c>
      <c r="J967">
        <f t="shared" si="141"/>
        <v>93.8</v>
      </c>
      <c r="Q967" s="91"/>
    </row>
    <row r="968" spans="9:17" ht="12.75">
      <c r="I968" s="91">
        <f t="shared" si="142"/>
        <v>276.35000000000036</v>
      </c>
      <c r="J968">
        <f t="shared" si="141"/>
        <v>93.8</v>
      </c>
      <c r="Q968" s="91"/>
    </row>
    <row r="969" spans="9:17" ht="12.75">
      <c r="I969" s="91">
        <f t="shared" si="142"/>
        <v>276.85000000000036</v>
      </c>
      <c r="J969">
        <f t="shared" si="141"/>
        <v>93.8</v>
      </c>
      <c r="Q969" s="91"/>
    </row>
    <row r="970" spans="9:17" ht="12.75">
      <c r="I970" s="91">
        <f t="shared" si="142"/>
        <v>277.35000000000036</v>
      </c>
      <c r="J970">
        <f t="shared" si="141"/>
        <v>93.8</v>
      </c>
      <c r="Q970" s="91"/>
    </row>
    <row r="971" spans="9:17" ht="12.75">
      <c r="I971" s="91">
        <f t="shared" si="142"/>
        <v>277.85000000000036</v>
      </c>
      <c r="J971">
        <f t="shared" si="141"/>
        <v>93.8</v>
      </c>
      <c r="Q971" s="91"/>
    </row>
    <row r="972" spans="9:17" ht="12.75">
      <c r="I972" s="91">
        <f t="shared" si="142"/>
        <v>278.35000000000036</v>
      </c>
      <c r="J972">
        <f aca="true" t="shared" si="143" ref="J972:J987">ROUND(F$2*(1-((1/(E$2*I972))*(1-(EXP(-E$2*I972))))),1)</f>
        <v>93.8</v>
      </c>
      <c r="Q972" s="91"/>
    </row>
    <row r="973" spans="9:17" ht="12.75">
      <c r="I973" s="91">
        <f t="shared" si="142"/>
        <v>278.85000000000036</v>
      </c>
      <c r="J973">
        <f t="shared" si="143"/>
        <v>93.8</v>
      </c>
      <c r="Q973" s="91"/>
    </row>
    <row r="974" spans="9:17" ht="12.75">
      <c r="I974" s="91">
        <f t="shared" si="142"/>
        <v>279.35000000000036</v>
      </c>
      <c r="J974">
        <f t="shared" si="143"/>
        <v>93.8</v>
      </c>
      <c r="Q974" s="91"/>
    </row>
    <row r="975" spans="9:17" ht="12.75">
      <c r="I975" s="91">
        <f t="shared" si="142"/>
        <v>279.85000000000036</v>
      </c>
      <c r="J975">
        <f t="shared" si="143"/>
        <v>93.8</v>
      </c>
      <c r="Q975" s="91"/>
    </row>
    <row r="976" spans="9:17" ht="12.75">
      <c r="I976" s="91">
        <f t="shared" si="142"/>
        <v>280.35000000000036</v>
      </c>
      <c r="J976">
        <f t="shared" si="143"/>
        <v>93.8</v>
      </c>
      <c r="Q976" s="91"/>
    </row>
    <row r="977" spans="9:17" ht="12.75">
      <c r="I977" s="91">
        <f t="shared" si="142"/>
        <v>280.85000000000036</v>
      </c>
      <c r="J977">
        <f t="shared" si="143"/>
        <v>93.8</v>
      </c>
      <c r="Q977" s="91"/>
    </row>
    <row r="978" spans="9:17" ht="12.75">
      <c r="I978" s="91">
        <f t="shared" si="142"/>
        <v>281.35000000000036</v>
      </c>
      <c r="J978">
        <f t="shared" si="143"/>
        <v>93.8</v>
      </c>
      <c r="Q978" s="91"/>
    </row>
    <row r="979" spans="9:17" ht="12.75">
      <c r="I979" s="91">
        <f t="shared" si="142"/>
        <v>281.85000000000036</v>
      </c>
      <c r="J979">
        <f t="shared" si="143"/>
        <v>93.8</v>
      </c>
      <c r="Q979" s="91"/>
    </row>
    <row r="980" spans="9:17" ht="12.75">
      <c r="I980" s="91">
        <f t="shared" si="142"/>
        <v>282.35000000000036</v>
      </c>
      <c r="J980">
        <f t="shared" si="143"/>
        <v>93.8</v>
      </c>
      <c r="Q980" s="91"/>
    </row>
    <row r="981" spans="9:17" ht="12.75">
      <c r="I981" s="91">
        <f aca="true" t="shared" si="144" ref="I981:I996">I980+0.5</f>
        <v>282.85000000000036</v>
      </c>
      <c r="J981">
        <f t="shared" si="143"/>
        <v>93.8</v>
      </c>
      <c r="Q981" s="91"/>
    </row>
    <row r="982" spans="9:17" ht="12.75">
      <c r="I982" s="91">
        <f t="shared" si="144"/>
        <v>283.35000000000036</v>
      </c>
      <c r="J982">
        <f t="shared" si="143"/>
        <v>93.8</v>
      </c>
      <c r="Q982" s="91"/>
    </row>
    <row r="983" spans="9:17" ht="12.75">
      <c r="I983" s="91">
        <f t="shared" si="144"/>
        <v>283.85000000000036</v>
      </c>
      <c r="J983">
        <f t="shared" si="143"/>
        <v>93.8</v>
      </c>
      <c r="Q983" s="91"/>
    </row>
    <row r="984" spans="9:17" ht="12.75">
      <c r="I984" s="91">
        <f t="shared" si="144"/>
        <v>284.35000000000036</v>
      </c>
      <c r="J984">
        <f t="shared" si="143"/>
        <v>93.8</v>
      </c>
      <c r="Q984" s="91"/>
    </row>
    <row r="985" spans="9:17" ht="12.75">
      <c r="I985" s="91">
        <f t="shared" si="144"/>
        <v>284.85000000000036</v>
      </c>
      <c r="J985">
        <f t="shared" si="143"/>
        <v>93.8</v>
      </c>
      <c r="Q985" s="91"/>
    </row>
    <row r="986" spans="9:17" ht="12.75">
      <c r="I986" s="91">
        <f t="shared" si="144"/>
        <v>285.35000000000036</v>
      </c>
      <c r="J986">
        <f t="shared" si="143"/>
        <v>93.8</v>
      </c>
      <c r="Q986" s="91"/>
    </row>
    <row r="987" spans="9:17" ht="12.75">
      <c r="I987" s="91">
        <f t="shared" si="144"/>
        <v>285.85000000000036</v>
      </c>
      <c r="J987">
        <f t="shared" si="143"/>
        <v>93.8</v>
      </c>
      <c r="Q987" s="91"/>
    </row>
    <row r="988" spans="9:17" ht="12.75">
      <c r="I988" s="91">
        <f t="shared" si="144"/>
        <v>286.35000000000036</v>
      </c>
      <c r="J988">
        <f aca="true" t="shared" si="145" ref="J988:J1003">ROUND(F$2*(1-((1/(E$2*I988))*(1-(EXP(-E$2*I988))))),1)</f>
        <v>93.8</v>
      </c>
      <c r="Q988" s="91"/>
    </row>
    <row r="989" spans="9:17" ht="12.75">
      <c r="I989" s="91">
        <f t="shared" si="144"/>
        <v>286.85000000000036</v>
      </c>
      <c r="J989">
        <f t="shared" si="145"/>
        <v>93.8</v>
      </c>
      <c r="Q989" s="91"/>
    </row>
    <row r="990" spans="9:17" ht="12.75">
      <c r="I990" s="91">
        <f t="shared" si="144"/>
        <v>287.35000000000036</v>
      </c>
      <c r="J990">
        <f t="shared" si="145"/>
        <v>93.8</v>
      </c>
      <c r="Q990" s="91"/>
    </row>
    <row r="991" spans="9:10" ht="12.75">
      <c r="I991" s="91">
        <f t="shared" si="144"/>
        <v>287.85000000000036</v>
      </c>
      <c r="J991">
        <f t="shared" si="145"/>
        <v>93.8</v>
      </c>
    </row>
    <row r="992" spans="9:10" ht="12.75">
      <c r="I992" s="91">
        <f t="shared" si="144"/>
        <v>288.35000000000036</v>
      </c>
      <c r="J992">
        <f t="shared" si="145"/>
        <v>93.8</v>
      </c>
    </row>
    <row r="993" spans="9:10" ht="12.75">
      <c r="I993" s="91">
        <f t="shared" si="144"/>
        <v>288.85000000000036</v>
      </c>
      <c r="J993">
        <f t="shared" si="145"/>
        <v>93.8</v>
      </c>
    </row>
    <row r="994" spans="9:10" ht="12.75">
      <c r="I994" s="91">
        <f t="shared" si="144"/>
        <v>289.35000000000036</v>
      </c>
      <c r="J994">
        <f t="shared" si="145"/>
        <v>93.8</v>
      </c>
    </row>
    <row r="995" spans="9:10" ht="12.75">
      <c r="I995" s="91">
        <f t="shared" si="144"/>
        <v>289.85000000000036</v>
      </c>
      <c r="J995">
        <f t="shared" si="145"/>
        <v>93.8</v>
      </c>
    </row>
    <row r="996" spans="9:10" ht="12.75">
      <c r="I996" s="91">
        <f t="shared" si="144"/>
        <v>290.35000000000036</v>
      </c>
      <c r="J996">
        <f t="shared" si="145"/>
        <v>93.8</v>
      </c>
    </row>
    <row r="997" spans="9:10" ht="12.75">
      <c r="I997" s="91">
        <f aca="true" t="shared" si="146" ref="I997:I1012">I996+0.5</f>
        <v>290.85000000000036</v>
      </c>
      <c r="J997">
        <f t="shared" si="145"/>
        <v>93.8</v>
      </c>
    </row>
    <row r="998" spans="9:10" ht="12.75">
      <c r="I998" s="91">
        <f t="shared" si="146"/>
        <v>291.35000000000036</v>
      </c>
      <c r="J998">
        <f t="shared" si="145"/>
        <v>93.8</v>
      </c>
    </row>
    <row r="999" spans="9:10" ht="12.75">
      <c r="I999" s="91">
        <f t="shared" si="146"/>
        <v>291.85000000000036</v>
      </c>
      <c r="J999">
        <f t="shared" si="145"/>
        <v>93.8</v>
      </c>
    </row>
    <row r="1000" spans="9:10" ht="12.75">
      <c r="I1000" s="91">
        <f t="shared" si="146"/>
        <v>292.35000000000036</v>
      </c>
      <c r="J1000">
        <f t="shared" si="145"/>
        <v>93.8</v>
      </c>
    </row>
    <row r="1001" spans="9:10" ht="12.75">
      <c r="I1001" s="91">
        <f t="shared" si="146"/>
        <v>292.85000000000036</v>
      </c>
      <c r="J1001">
        <f t="shared" si="145"/>
        <v>93.8</v>
      </c>
    </row>
    <row r="1002" spans="9:10" ht="12.75">
      <c r="I1002" s="91">
        <f t="shared" si="146"/>
        <v>293.35000000000036</v>
      </c>
      <c r="J1002">
        <f t="shared" si="145"/>
        <v>93.8</v>
      </c>
    </row>
    <row r="1003" spans="9:10" ht="12.75">
      <c r="I1003" s="91">
        <f t="shared" si="146"/>
        <v>293.85000000000036</v>
      </c>
      <c r="J1003">
        <f t="shared" si="145"/>
        <v>93.8</v>
      </c>
    </row>
    <row r="1004" spans="9:10" ht="12.75">
      <c r="I1004" s="91">
        <f t="shared" si="146"/>
        <v>294.35000000000036</v>
      </c>
      <c r="J1004">
        <f aca="true" t="shared" si="147" ref="J1004:J1019">ROUND(F$2*(1-((1/(E$2*I1004))*(1-(EXP(-E$2*I1004))))),1)</f>
        <v>93.8</v>
      </c>
    </row>
    <row r="1005" spans="9:10" ht="12.75">
      <c r="I1005" s="91">
        <f t="shared" si="146"/>
        <v>294.85000000000036</v>
      </c>
      <c r="J1005">
        <f t="shared" si="147"/>
        <v>93.8</v>
      </c>
    </row>
    <row r="1006" spans="9:10" ht="12.75">
      <c r="I1006" s="91">
        <f t="shared" si="146"/>
        <v>295.35000000000036</v>
      </c>
      <c r="J1006">
        <f t="shared" si="147"/>
        <v>93.8</v>
      </c>
    </row>
    <row r="1007" spans="9:10" ht="12.75">
      <c r="I1007" s="91">
        <f t="shared" si="146"/>
        <v>295.85000000000036</v>
      </c>
      <c r="J1007">
        <f t="shared" si="147"/>
        <v>93.8</v>
      </c>
    </row>
    <row r="1008" spans="9:10" ht="12.75">
      <c r="I1008" s="91">
        <f t="shared" si="146"/>
        <v>296.35000000000036</v>
      </c>
      <c r="J1008">
        <f t="shared" si="147"/>
        <v>93.8</v>
      </c>
    </row>
    <row r="1009" spans="9:10" ht="12.75">
      <c r="I1009" s="91">
        <f t="shared" si="146"/>
        <v>296.85000000000036</v>
      </c>
      <c r="J1009">
        <f t="shared" si="147"/>
        <v>93.8</v>
      </c>
    </row>
    <row r="1010" spans="9:10" ht="12.75">
      <c r="I1010" s="91">
        <f t="shared" si="146"/>
        <v>297.35000000000036</v>
      </c>
      <c r="J1010">
        <f t="shared" si="147"/>
        <v>93.8</v>
      </c>
    </row>
    <row r="1011" spans="9:10" ht="12.75">
      <c r="I1011" s="91">
        <f t="shared" si="146"/>
        <v>297.85000000000036</v>
      </c>
      <c r="J1011">
        <f t="shared" si="147"/>
        <v>93.8</v>
      </c>
    </row>
    <row r="1012" spans="9:10" ht="12.75">
      <c r="I1012" s="91">
        <f t="shared" si="146"/>
        <v>298.35000000000036</v>
      </c>
      <c r="J1012">
        <f t="shared" si="147"/>
        <v>93.8</v>
      </c>
    </row>
    <row r="1013" spans="9:10" ht="12.75">
      <c r="I1013" s="91">
        <f aca="true" t="shared" si="148" ref="I1013:I1028">I1012+0.5</f>
        <v>298.85000000000036</v>
      </c>
      <c r="J1013">
        <f t="shared" si="147"/>
        <v>93.8</v>
      </c>
    </row>
    <row r="1014" spans="9:10" ht="12.75">
      <c r="I1014" s="91">
        <f t="shared" si="148"/>
        <v>299.35000000000036</v>
      </c>
      <c r="J1014">
        <f t="shared" si="147"/>
        <v>93.8</v>
      </c>
    </row>
    <row r="1015" spans="9:10" ht="12.75">
      <c r="I1015" s="91">
        <f t="shared" si="148"/>
        <v>299.85000000000036</v>
      </c>
      <c r="J1015">
        <f t="shared" si="147"/>
        <v>93.8</v>
      </c>
    </row>
    <row r="1016" spans="9:10" ht="12.75">
      <c r="I1016" s="91">
        <f t="shared" si="148"/>
        <v>300.35000000000036</v>
      </c>
      <c r="J1016">
        <f t="shared" si="147"/>
        <v>93.8</v>
      </c>
    </row>
    <row r="1017" spans="9:10" ht="12.75">
      <c r="I1017" s="91">
        <f t="shared" si="148"/>
        <v>300.85000000000036</v>
      </c>
      <c r="J1017">
        <f t="shared" si="147"/>
        <v>93.8</v>
      </c>
    </row>
    <row r="1018" spans="9:10" ht="12.75">
      <c r="I1018" s="91">
        <f t="shared" si="148"/>
        <v>301.35000000000036</v>
      </c>
      <c r="J1018">
        <f t="shared" si="147"/>
        <v>93.8</v>
      </c>
    </row>
    <row r="1019" spans="9:10" ht="12.75">
      <c r="I1019" s="91">
        <f t="shared" si="148"/>
        <v>301.85000000000036</v>
      </c>
      <c r="J1019">
        <f t="shared" si="147"/>
        <v>93.8</v>
      </c>
    </row>
    <row r="1020" spans="9:10" ht="12.75">
      <c r="I1020" s="91">
        <f t="shared" si="148"/>
        <v>302.35000000000036</v>
      </c>
      <c r="J1020">
        <f aca="true" t="shared" si="149" ref="J1020:J1035">ROUND(F$2*(1-((1/(E$2*I1020))*(1-(EXP(-E$2*I1020))))),1)</f>
        <v>93.8</v>
      </c>
    </row>
    <row r="1021" spans="9:10" ht="12.75">
      <c r="I1021" s="91">
        <f t="shared" si="148"/>
        <v>302.85000000000036</v>
      </c>
      <c r="J1021">
        <f t="shared" si="149"/>
        <v>93.8</v>
      </c>
    </row>
    <row r="1022" spans="9:10" ht="12.75">
      <c r="I1022" s="91">
        <f t="shared" si="148"/>
        <v>303.35000000000036</v>
      </c>
      <c r="J1022">
        <f t="shared" si="149"/>
        <v>93.8</v>
      </c>
    </row>
    <row r="1023" spans="9:10" ht="12.75">
      <c r="I1023" s="91">
        <f t="shared" si="148"/>
        <v>303.85000000000036</v>
      </c>
      <c r="J1023">
        <f t="shared" si="149"/>
        <v>93.8</v>
      </c>
    </row>
    <row r="1024" spans="9:10" ht="12.75">
      <c r="I1024" s="91">
        <f t="shared" si="148"/>
        <v>304.35000000000036</v>
      </c>
      <c r="J1024">
        <f t="shared" si="149"/>
        <v>93.8</v>
      </c>
    </row>
    <row r="1025" spans="9:10" ht="12.75">
      <c r="I1025" s="91">
        <f t="shared" si="148"/>
        <v>304.85000000000036</v>
      </c>
      <c r="J1025">
        <f t="shared" si="149"/>
        <v>93.8</v>
      </c>
    </row>
    <row r="1026" spans="9:10" ht="12.75">
      <c r="I1026" s="91">
        <f t="shared" si="148"/>
        <v>305.35000000000036</v>
      </c>
      <c r="J1026">
        <f t="shared" si="149"/>
        <v>93.8</v>
      </c>
    </row>
    <row r="1027" spans="9:10" ht="12.75">
      <c r="I1027" s="91">
        <f t="shared" si="148"/>
        <v>305.85000000000036</v>
      </c>
      <c r="J1027">
        <f t="shared" si="149"/>
        <v>93.8</v>
      </c>
    </row>
    <row r="1028" spans="9:10" ht="12.75">
      <c r="I1028" s="91">
        <f t="shared" si="148"/>
        <v>306.35000000000036</v>
      </c>
      <c r="J1028">
        <f t="shared" si="149"/>
        <v>93.8</v>
      </c>
    </row>
    <row r="1029" spans="9:10" ht="12.75">
      <c r="I1029" s="91">
        <f aca="true" t="shared" si="150" ref="I1029:I1044">I1028+0.5</f>
        <v>306.85000000000036</v>
      </c>
      <c r="J1029">
        <f t="shared" si="149"/>
        <v>93.8</v>
      </c>
    </row>
    <row r="1030" spans="9:10" ht="12.75">
      <c r="I1030" s="91">
        <f t="shared" si="150"/>
        <v>307.35000000000036</v>
      </c>
      <c r="J1030">
        <f t="shared" si="149"/>
        <v>93.8</v>
      </c>
    </row>
    <row r="1031" spans="9:10" ht="12.75">
      <c r="I1031" s="91">
        <f t="shared" si="150"/>
        <v>307.85000000000036</v>
      </c>
      <c r="J1031">
        <f t="shared" si="149"/>
        <v>93.8</v>
      </c>
    </row>
    <row r="1032" spans="9:10" ht="12.75">
      <c r="I1032" s="91">
        <f t="shared" si="150"/>
        <v>308.35000000000036</v>
      </c>
      <c r="J1032">
        <f t="shared" si="149"/>
        <v>93.8</v>
      </c>
    </row>
    <row r="1033" spans="9:10" ht="12.75">
      <c r="I1033" s="91">
        <f t="shared" si="150"/>
        <v>308.85000000000036</v>
      </c>
      <c r="J1033">
        <f t="shared" si="149"/>
        <v>93.8</v>
      </c>
    </row>
    <row r="1034" spans="9:10" ht="12.75">
      <c r="I1034" s="91">
        <f t="shared" si="150"/>
        <v>309.35000000000036</v>
      </c>
      <c r="J1034">
        <f t="shared" si="149"/>
        <v>93.8</v>
      </c>
    </row>
    <row r="1035" spans="9:10" ht="12.75">
      <c r="I1035" s="91">
        <f t="shared" si="150"/>
        <v>309.85000000000036</v>
      </c>
      <c r="J1035">
        <f t="shared" si="149"/>
        <v>93.8</v>
      </c>
    </row>
    <row r="1036" spans="9:10" ht="12.75">
      <c r="I1036" s="91">
        <f t="shared" si="150"/>
        <v>310.35000000000036</v>
      </c>
      <c r="J1036">
        <f aca="true" t="shared" si="151" ref="J1036:J1051">ROUND(F$2*(1-((1/(E$2*I1036))*(1-(EXP(-E$2*I1036))))),1)</f>
        <v>93.8</v>
      </c>
    </row>
    <row r="1037" spans="9:10" ht="12.75">
      <c r="I1037" s="91">
        <f t="shared" si="150"/>
        <v>310.85000000000036</v>
      </c>
      <c r="J1037">
        <f t="shared" si="151"/>
        <v>93.8</v>
      </c>
    </row>
    <row r="1038" spans="9:10" ht="12.75">
      <c r="I1038" s="91">
        <f t="shared" si="150"/>
        <v>311.35000000000036</v>
      </c>
      <c r="J1038">
        <f t="shared" si="151"/>
        <v>93.8</v>
      </c>
    </row>
    <row r="1039" spans="9:10" ht="12.75">
      <c r="I1039" s="91">
        <f t="shared" si="150"/>
        <v>311.85000000000036</v>
      </c>
      <c r="J1039">
        <f t="shared" si="151"/>
        <v>93.8</v>
      </c>
    </row>
    <row r="1040" spans="9:10" ht="12.75">
      <c r="I1040" s="91">
        <f t="shared" si="150"/>
        <v>312.35000000000036</v>
      </c>
      <c r="J1040">
        <f t="shared" si="151"/>
        <v>93.8</v>
      </c>
    </row>
    <row r="1041" spans="9:10" ht="12.75">
      <c r="I1041" s="91">
        <f t="shared" si="150"/>
        <v>312.85000000000036</v>
      </c>
      <c r="J1041">
        <f t="shared" si="151"/>
        <v>93.8</v>
      </c>
    </row>
    <row r="1042" spans="9:10" ht="12.75">
      <c r="I1042" s="91">
        <f t="shared" si="150"/>
        <v>313.35000000000036</v>
      </c>
      <c r="J1042">
        <f t="shared" si="151"/>
        <v>93.8</v>
      </c>
    </row>
    <row r="1043" spans="9:10" ht="12.75">
      <c r="I1043" s="91">
        <f t="shared" si="150"/>
        <v>313.85000000000036</v>
      </c>
      <c r="J1043">
        <f t="shared" si="151"/>
        <v>93.8</v>
      </c>
    </row>
    <row r="1044" spans="9:10" ht="12.75">
      <c r="I1044" s="91">
        <f t="shared" si="150"/>
        <v>314.35000000000036</v>
      </c>
      <c r="J1044">
        <f t="shared" si="151"/>
        <v>93.8</v>
      </c>
    </row>
    <row r="1045" spans="9:10" ht="12.75">
      <c r="I1045" s="91">
        <f aca="true" t="shared" si="152" ref="I1045:I1060">I1044+0.5</f>
        <v>314.85000000000036</v>
      </c>
      <c r="J1045">
        <f t="shared" si="151"/>
        <v>93.8</v>
      </c>
    </row>
    <row r="1046" spans="9:10" ht="12.75">
      <c r="I1046" s="91">
        <f t="shared" si="152"/>
        <v>315.35000000000036</v>
      </c>
      <c r="J1046">
        <f t="shared" si="151"/>
        <v>93.8</v>
      </c>
    </row>
    <row r="1047" spans="9:10" ht="12.75">
      <c r="I1047" s="91">
        <f t="shared" si="152"/>
        <v>315.85000000000036</v>
      </c>
      <c r="J1047">
        <f t="shared" si="151"/>
        <v>93.8</v>
      </c>
    </row>
    <row r="1048" spans="9:10" ht="12.75">
      <c r="I1048" s="91">
        <f t="shared" si="152"/>
        <v>316.35000000000036</v>
      </c>
      <c r="J1048">
        <f t="shared" si="151"/>
        <v>93.8</v>
      </c>
    </row>
    <row r="1049" spans="9:10" ht="12.75">
      <c r="I1049" s="91">
        <f t="shared" si="152"/>
        <v>316.85000000000036</v>
      </c>
      <c r="J1049">
        <f t="shared" si="151"/>
        <v>93.8</v>
      </c>
    </row>
    <row r="1050" spans="9:10" ht="12.75">
      <c r="I1050" s="91">
        <f t="shared" si="152"/>
        <v>317.35000000000036</v>
      </c>
      <c r="J1050">
        <f t="shared" si="151"/>
        <v>93.8</v>
      </c>
    </row>
    <row r="1051" spans="9:10" ht="12.75">
      <c r="I1051" s="91">
        <f t="shared" si="152"/>
        <v>317.85000000000036</v>
      </c>
      <c r="J1051">
        <f t="shared" si="151"/>
        <v>93.8</v>
      </c>
    </row>
    <row r="1052" spans="9:10" ht="12.75">
      <c r="I1052" s="91">
        <f t="shared" si="152"/>
        <v>318.35000000000036</v>
      </c>
      <c r="J1052">
        <f aca="true" t="shared" si="153" ref="J1052:J1067">ROUND(F$2*(1-((1/(E$2*I1052))*(1-(EXP(-E$2*I1052))))),1)</f>
        <v>93.8</v>
      </c>
    </row>
    <row r="1053" spans="9:10" ht="12.75">
      <c r="I1053" s="91">
        <f t="shared" si="152"/>
        <v>318.85000000000036</v>
      </c>
      <c r="J1053">
        <f t="shared" si="153"/>
        <v>93.8</v>
      </c>
    </row>
    <row r="1054" spans="9:10" ht="12.75">
      <c r="I1054" s="91">
        <f t="shared" si="152"/>
        <v>319.35000000000036</v>
      </c>
      <c r="J1054">
        <f t="shared" si="153"/>
        <v>93.8</v>
      </c>
    </row>
    <row r="1055" spans="9:10" ht="12.75">
      <c r="I1055" s="91">
        <f t="shared" si="152"/>
        <v>319.85000000000036</v>
      </c>
      <c r="J1055">
        <f t="shared" si="153"/>
        <v>93.8</v>
      </c>
    </row>
    <row r="1056" spans="9:10" ht="12.75">
      <c r="I1056" s="91">
        <f t="shared" si="152"/>
        <v>320.35000000000036</v>
      </c>
      <c r="J1056">
        <f t="shared" si="153"/>
        <v>93.8</v>
      </c>
    </row>
    <row r="1057" spans="9:10" ht="12.75">
      <c r="I1057" s="91">
        <f t="shared" si="152"/>
        <v>320.85000000000036</v>
      </c>
      <c r="J1057">
        <f t="shared" si="153"/>
        <v>93.8</v>
      </c>
    </row>
    <row r="1058" spans="9:10" ht="12.75">
      <c r="I1058" s="91">
        <f t="shared" si="152"/>
        <v>321.35000000000036</v>
      </c>
      <c r="J1058">
        <f t="shared" si="153"/>
        <v>93.8</v>
      </c>
    </row>
    <row r="1059" spans="9:10" ht="12.75">
      <c r="I1059" s="91">
        <f t="shared" si="152"/>
        <v>321.85000000000036</v>
      </c>
      <c r="J1059">
        <f t="shared" si="153"/>
        <v>93.8</v>
      </c>
    </row>
    <row r="1060" spans="9:10" ht="12.75">
      <c r="I1060" s="91">
        <f t="shared" si="152"/>
        <v>322.35000000000036</v>
      </c>
      <c r="J1060">
        <f t="shared" si="153"/>
        <v>93.8</v>
      </c>
    </row>
    <row r="1061" spans="9:10" ht="12.75">
      <c r="I1061" s="91">
        <f aca="true" t="shared" si="154" ref="I1061:I1076">I1060+0.5</f>
        <v>322.85000000000036</v>
      </c>
      <c r="J1061">
        <f t="shared" si="153"/>
        <v>93.8</v>
      </c>
    </row>
    <row r="1062" spans="9:10" ht="12.75">
      <c r="I1062" s="91">
        <f t="shared" si="154"/>
        <v>323.35000000000036</v>
      </c>
      <c r="J1062">
        <f t="shared" si="153"/>
        <v>93.8</v>
      </c>
    </row>
    <row r="1063" spans="9:10" ht="12.75">
      <c r="I1063" s="91">
        <f t="shared" si="154"/>
        <v>323.85000000000036</v>
      </c>
      <c r="J1063">
        <f t="shared" si="153"/>
        <v>93.8</v>
      </c>
    </row>
    <row r="1064" spans="9:10" ht="12.75">
      <c r="I1064" s="91">
        <f t="shared" si="154"/>
        <v>324.35000000000036</v>
      </c>
      <c r="J1064">
        <f t="shared" si="153"/>
        <v>93.8</v>
      </c>
    </row>
    <row r="1065" spans="9:10" ht="12.75">
      <c r="I1065" s="91">
        <f t="shared" si="154"/>
        <v>324.85000000000036</v>
      </c>
      <c r="J1065">
        <f t="shared" si="153"/>
        <v>93.8</v>
      </c>
    </row>
    <row r="1066" spans="9:10" ht="12.75">
      <c r="I1066" s="91">
        <f t="shared" si="154"/>
        <v>325.35000000000036</v>
      </c>
      <c r="J1066">
        <f t="shared" si="153"/>
        <v>93.8</v>
      </c>
    </row>
    <row r="1067" spans="9:10" ht="12.75">
      <c r="I1067" s="91">
        <f t="shared" si="154"/>
        <v>325.85000000000036</v>
      </c>
      <c r="J1067">
        <f t="shared" si="153"/>
        <v>93.8</v>
      </c>
    </row>
    <row r="1068" spans="9:10" ht="12.75">
      <c r="I1068" s="91">
        <f t="shared" si="154"/>
        <v>326.35000000000036</v>
      </c>
      <c r="J1068">
        <f aca="true" t="shared" si="155" ref="J1068:J1083">ROUND(F$2*(1-((1/(E$2*I1068))*(1-(EXP(-E$2*I1068))))),1)</f>
        <v>93.8</v>
      </c>
    </row>
    <row r="1069" spans="9:10" ht="12.75">
      <c r="I1069" s="91">
        <f t="shared" si="154"/>
        <v>326.85000000000036</v>
      </c>
      <c r="J1069">
        <f t="shared" si="155"/>
        <v>93.8</v>
      </c>
    </row>
    <row r="1070" spans="9:10" ht="12.75">
      <c r="I1070" s="91">
        <f t="shared" si="154"/>
        <v>327.35000000000036</v>
      </c>
      <c r="J1070">
        <f t="shared" si="155"/>
        <v>93.8</v>
      </c>
    </row>
    <row r="1071" spans="9:10" ht="12.75">
      <c r="I1071" s="91">
        <f t="shared" si="154"/>
        <v>327.85000000000036</v>
      </c>
      <c r="J1071">
        <f t="shared" si="155"/>
        <v>93.8</v>
      </c>
    </row>
    <row r="1072" spans="9:10" ht="12.75">
      <c r="I1072" s="91">
        <f t="shared" si="154"/>
        <v>328.35000000000036</v>
      </c>
      <c r="J1072">
        <f t="shared" si="155"/>
        <v>93.8</v>
      </c>
    </row>
    <row r="1073" spans="9:10" ht="12.75">
      <c r="I1073" s="91">
        <f t="shared" si="154"/>
        <v>328.85000000000036</v>
      </c>
      <c r="J1073">
        <f t="shared" si="155"/>
        <v>93.8</v>
      </c>
    </row>
    <row r="1074" spans="9:10" ht="12.75">
      <c r="I1074" s="91">
        <f t="shared" si="154"/>
        <v>329.35000000000036</v>
      </c>
      <c r="J1074">
        <f t="shared" si="155"/>
        <v>93.8</v>
      </c>
    </row>
    <row r="1075" spans="9:10" ht="12.75">
      <c r="I1075" s="91">
        <f t="shared" si="154"/>
        <v>329.85000000000036</v>
      </c>
      <c r="J1075">
        <f t="shared" si="155"/>
        <v>93.8</v>
      </c>
    </row>
    <row r="1076" spans="9:10" ht="12.75">
      <c r="I1076" s="91">
        <f t="shared" si="154"/>
        <v>330.35000000000036</v>
      </c>
      <c r="J1076">
        <f t="shared" si="155"/>
        <v>93.8</v>
      </c>
    </row>
    <row r="1077" spans="9:10" ht="12.75">
      <c r="I1077" s="91">
        <f aca="true" t="shared" si="156" ref="I1077:I1092">I1076+0.5</f>
        <v>330.85000000000036</v>
      </c>
      <c r="J1077">
        <f t="shared" si="155"/>
        <v>93.8</v>
      </c>
    </row>
    <row r="1078" spans="9:10" ht="12.75">
      <c r="I1078" s="91">
        <f t="shared" si="156"/>
        <v>331.35000000000036</v>
      </c>
      <c r="J1078">
        <f t="shared" si="155"/>
        <v>93.8</v>
      </c>
    </row>
    <row r="1079" spans="9:10" ht="12.75">
      <c r="I1079" s="91">
        <f t="shared" si="156"/>
        <v>331.85000000000036</v>
      </c>
      <c r="J1079">
        <f t="shared" si="155"/>
        <v>93.8</v>
      </c>
    </row>
    <row r="1080" spans="9:10" ht="12.75">
      <c r="I1080" s="91">
        <f t="shared" si="156"/>
        <v>332.35000000000036</v>
      </c>
      <c r="J1080">
        <f t="shared" si="155"/>
        <v>93.8</v>
      </c>
    </row>
    <row r="1081" spans="9:10" ht="12.75">
      <c r="I1081" s="91">
        <f t="shared" si="156"/>
        <v>332.85000000000036</v>
      </c>
      <c r="J1081">
        <f t="shared" si="155"/>
        <v>93.8</v>
      </c>
    </row>
    <row r="1082" spans="9:10" ht="12.75">
      <c r="I1082" s="91">
        <f t="shared" si="156"/>
        <v>333.35000000000036</v>
      </c>
      <c r="J1082">
        <f t="shared" si="155"/>
        <v>93.8</v>
      </c>
    </row>
    <row r="1083" spans="9:10" ht="12.75">
      <c r="I1083" s="91">
        <f t="shared" si="156"/>
        <v>333.85000000000036</v>
      </c>
      <c r="J1083">
        <f t="shared" si="155"/>
        <v>93.8</v>
      </c>
    </row>
    <row r="1084" spans="9:10" ht="12.75">
      <c r="I1084" s="91">
        <f t="shared" si="156"/>
        <v>334.35000000000036</v>
      </c>
      <c r="J1084">
        <f aca="true" t="shared" si="157" ref="J1084:J1099">ROUND(F$2*(1-((1/(E$2*I1084))*(1-(EXP(-E$2*I1084))))),1)</f>
        <v>93.8</v>
      </c>
    </row>
    <row r="1085" spans="9:10" ht="12.75">
      <c r="I1085" s="91">
        <f t="shared" si="156"/>
        <v>334.85000000000036</v>
      </c>
      <c r="J1085">
        <f t="shared" si="157"/>
        <v>93.8</v>
      </c>
    </row>
    <row r="1086" spans="9:10" ht="12.75">
      <c r="I1086" s="91">
        <f t="shared" si="156"/>
        <v>335.35000000000036</v>
      </c>
      <c r="J1086">
        <f t="shared" si="157"/>
        <v>93.8</v>
      </c>
    </row>
    <row r="1087" spans="9:10" ht="12.75">
      <c r="I1087" s="91">
        <f t="shared" si="156"/>
        <v>335.85000000000036</v>
      </c>
      <c r="J1087">
        <f t="shared" si="157"/>
        <v>93.8</v>
      </c>
    </row>
    <row r="1088" spans="9:10" ht="12.75">
      <c r="I1088" s="91">
        <f t="shared" si="156"/>
        <v>336.35000000000036</v>
      </c>
      <c r="J1088">
        <f t="shared" si="157"/>
        <v>93.8</v>
      </c>
    </row>
    <row r="1089" spans="9:10" ht="12.75">
      <c r="I1089" s="91">
        <f t="shared" si="156"/>
        <v>336.85000000000036</v>
      </c>
      <c r="J1089">
        <f t="shared" si="157"/>
        <v>93.8</v>
      </c>
    </row>
    <row r="1090" spans="9:10" ht="12.75">
      <c r="I1090" s="91">
        <f t="shared" si="156"/>
        <v>337.35000000000036</v>
      </c>
      <c r="J1090">
        <f t="shared" si="157"/>
        <v>93.8</v>
      </c>
    </row>
    <row r="1091" spans="9:10" ht="12.75">
      <c r="I1091" s="91">
        <f t="shared" si="156"/>
        <v>337.85000000000036</v>
      </c>
      <c r="J1091">
        <f t="shared" si="157"/>
        <v>93.8</v>
      </c>
    </row>
    <row r="1092" spans="9:10" ht="12.75">
      <c r="I1092" s="91">
        <f t="shared" si="156"/>
        <v>338.35000000000036</v>
      </c>
      <c r="J1092">
        <f t="shared" si="157"/>
        <v>93.8</v>
      </c>
    </row>
    <row r="1093" spans="9:10" ht="12.75">
      <c r="I1093" s="91">
        <f aca="true" t="shared" si="158" ref="I1093:I1108">I1092+0.5</f>
        <v>338.85000000000036</v>
      </c>
      <c r="J1093">
        <f t="shared" si="157"/>
        <v>93.8</v>
      </c>
    </row>
    <row r="1094" spans="9:10" ht="12.75">
      <c r="I1094" s="91">
        <f t="shared" si="158"/>
        <v>339.35000000000036</v>
      </c>
      <c r="J1094">
        <f t="shared" si="157"/>
        <v>93.8</v>
      </c>
    </row>
    <row r="1095" spans="9:10" ht="12.75">
      <c r="I1095" s="91">
        <f t="shared" si="158"/>
        <v>339.85000000000036</v>
      </c>
      <c r="J1095">
        <f t="shared" si="157"/>
        <v>93.8</v>
      </c>
    </row>
    <row r="1096" spans="9:10" ht="12.75">
      <c r="I1096" s="91">
        <f t="shared" si="158"/>
        <v>340.35000000000036</v>
      </c>
      <c r="J1096">
        <f t="shared" si="157"/>
        <v>93.8</v>
      </c>
    </row>
    <row r="1097" spans="9:10" ht="12.75">
      <c r="I1097" s="91">
        <f t="shared" si="158"/>
        <v>340.85000000000036</v>
      </c>
      <c r="J1097">
        <f t="shared" si="157"/>
        <v>93.8</v>
      </c>
    </row>
    <row r="1098" spans="9:10" ht="12.75">
      <c r="I1098" s="91">
        <f t="shared" si="158"/>
        <v>341.35000000000036</v>
      </c>
      <c r="J1098">
        <f t="shared" si="157"/>
        <v>93.8</v>
      </c>
    </row>
    <row r="1099" spans="9:10" ht="12.75">
      <c r="I1099" s="91">
        <f t="shared" si="158"/>
        <v>341.85000000000036</v>
      </c>
      <c r="J1099">
        <f t="shared" si="157"/>
        <v>93.8</v>
      </c>
    </row>
    <row r="1100" spans="9:10" ht="12.75">
      <c r="I1100" s="91">
        <f t="shared" si="158"/>
        <v>342.35000000000036</v>
      </c>
      <c r="J1100">
        <f aca="true" t="shared" si="159" ref="J1100:J1115">ROUND(F$2*(1-((1/(E$2*I1100))*(1-(EXP(-E$2*I1100))))),1)</f>
        <v>93.8</v>
      </c>
    </row>
    <row r="1101" spans="9:10" ht="12.75">
      <c r="I1101" s="91">
        <f t="shared" si="158"/>
        <v>342.85000000000036</v>
      </c>
      <c r="J1101">
        <f t="shared" si="159"/>
        <v>93.8</v>
      </c>
    </row>
    <row r="1102" spans="9:10" ht="12.75">
      <c r="I1102" s="91">
        <f t="shared" si="158"/>
        <v>343.35000000000036</v>
      </c>
      <c r="J1102">
        <f t="shared" si="159"/>
        <v>93.8</v>
      </c>
    </row>
    <row r="1103" spans="9:10" ht="12.75">
      <c r="I1103" s="91">
        <f t="shared" si="158"/>
        <v>343.85000000000036</v>
      </c>
      <c r="J1103">
        <f t="shared" si="159"/>
        <v>93.8</v>
      </c>
    </row>
    <row r="1104" spans="9:10" ht="12.75">
      <c r="I1104" s="91">
        <f t="shared" si="158"/>
        <v>344.35000000000036</v>
      </c>
      <c r="J1104">
        <f t="shared" si="159"/>
        <v>93.8</v>
      </c>
    </row>
    <row r="1105" spans="9:10" ht="12.75">
      <c r="I1105" s="91">
        <f t="shared" si="158"/>
        <v>344.85000000000036</v>
      </c>
      <c r="J1105">
        <f t="shared" si="159"/>
        <v>93.8</v>
      </c>
    </row>
    <row r="1106" spans="9:10" ht="12.75">
      <c r="I1106" s="91">
        <f t="shared" si="158"/>
        <v>345.35000000000036</v>
      </c>
      <c r="J1106">
        <f t="shared" si="159"/>
        <v>93.8</v>
      </c>
    </row>
    <row r="1107" spans="9:10" ht="12.75">
      <c r="I1107" s="91">
        <f t="shared" si="158"/>
        <v>345.85000000000036</v>
      </c>
      <c r="J1107">
        <f t="shared" si="159"/>
        <v>93.8</v>
      </c>
    </row>
    <row r="1108" spans="9:10" ht="12.75">
      <c r="I1108" s="91">
        <f t="shared" si="158"/>
        <v>346.35000000000036</v>
      </c>
      <c r="J1108">
        <f t="shared" si="159"/>
        <v>93.8</v>
      </c>
    </row>
    <row r="1109" spans="9:10" ht="12.75">
      <c r="I1109" s="91">
        <f aca="true" t="shared" si="160" ref="I1109:I1124">I1108+0.5</f>
        <v>346.85000000000036</v>
      </c>
      <c r="J1109">
        <f t="shared" si="159"/>
        <v>93.8</v>
      </c>
    </row>
    <row r="1110" spans="9:10" ht="12.75">
      <c r="I1110" s="91">
        <f t="shared" si="160"/>
        <v>347.35000000000036</v>
      </c>
      <c r="J1110">
        <f t="shared" si="159"/>
        <v>93.8</v>
      </c>
    </row>
    <row r="1111" spans="9:10" ht="12.75">
      <c r="I1111" s="91">
        <f t="shared" si="160"/>
        <v>347.85000000000036</v>
      </c>
      <c r="J1111">
        <f t="shared" si="159"/>
        <v>93.8</v>
      </c>
    </row>
    <row r="1112" spans="9:10" ht="12.75">
      <c r="I1112" s="91">
        <f t="shared" si="160"/>
        <v>348.35000000000036</v>
      </c>
      <c r="J1112">
        <f t="shared" si="159"/>
        <v>93.8</v>
      </c>
    </row>
    <row r="1113" spans="9:10" ht="12.75">
      <c r="I1113" s="91">
        <f t="shared" si="160"/>
        <v>348.85000000000036</v>
      </c>
      <c r="J1113">
        <f t="shared" si="159"/>
        <v>93.8</v>
      </c>
    </row>
    <row r="1114" spans="9:10" ht="12.75">
      <c r="I1114" s="91">
        <f t="shared" si="160"/>
        <v>349.35000000000036</v>
      </c>
      <c r="J1114">
        <f t="shared" si="159"/>
        <v>93.8</v>
      </c>
    </row>
    <row r="1115" spans="9:10" ht="12.75">
      <c r="I1115" s="91">
        <f t="shared" si="160"/>
        <v>349.85000000000036</v>
      </c>
      <c r="J1115">
        <f t="shared" si="159"/>
        <v>93.8</v>
      </c>
    </row>
    <row r="1116" spans="9:10" ht="12.75">
      <c r="I1116" s="91">
        <f t="shared" si="160"/>
        <v>350.35000000000036</v>
      </c>
      <c r="J1116">
        <f aca="true" t="shared" si="161" ref="J1116:J1131">ROUND(F$2*(1-((1/(E$2*I1116))*(1-(EXP(-E$2*I1116))))),1)</f>
        <v>93.8</v>
      </c>
    </row>
    <row r="1117" spans="9:10" ht="12.75">
      <c r="I1117" s="91">
        <f t="shared" si="160"/>
        <v>350.85000000000036</v>
      </c>
      <c r="J1117">
        <f t="shared" si="161"/>
        <v>93.8</v>
      </c>
    </row>
    <row r="1118" spans="9:10" ht="12.75">
      <c r="I1118" s="91">
        <f t="shared" si="160"/>
        <v>351.35000000000036</v>
      </c>
      <c r="J1118">
        <f t="shared" si="161"/>
        <v>93.8</v>
      </c>
    </row>
    <row r="1119" spans="9:10" ht="12.75">
      <c r="I1119" s="91">
        <f t="shared" si="160"/>
        <v>351.85000000000036</v>
      </c>
      <c r="J1119">
        <f t="shared" si="161"/>
        <v>93.8</v>
      </c>
    </row>
    <row r="1120" spans="9:10" ht="12.75">
      <c r="I1120" s="91">
        <f t="shared" si="160"/>
        <v>352.35000000000036</v>
      </c>
      <c r="J1120">
        <f t="shared" si="161"/>
        <v>93.8</v>
      </c>
    </row>
    <row r="1121" spans="9:10" ht="12.75">
      <c r="I1121" s="91">
        <f t="shared" si="160"/>
        <v>352.85000000000036</v>
      </c>
      <c r="J1121">
        <f t="shared" si="161"/>
        <v>93.8</v>
      </c>
    </row>
    <row r="1122" spans="9:10" ht="12.75">
      <c r="I1122" s="91">
        <f t="shared" si="160"/>
        <v>353.35000000000036</v>
      </c>
      <c r="J1122">
        <f t="shared" si="161"/>
        <v>93.8</v>
      </c>
    </row>
    <row r="1123" spans="9:10" ht="12.75">
      <c r="I1123" s="91">
        <f t="shared" si="160"/>
        <v>353.85000000000036</v>
      </c>
      <c r="J1123">
        <f t="shared" si="161"/>
        <v>93.8</v>
      </c>
    </row>
    <row r="1124" spans="9:10" ht="12.75">
      <c r="I1124" s="91">
        <f t="shared" si="160"/>
        <v>354.35000000000036</v>
      </c>
      <c r="J1124">
        <f t="shared" si="161"/>
        <v>93.8</v>
      </c>
    </row>
    <row r="1125" spans="9:10" ht="12.75">
      <c r="I1125" s="91">
        <f aca="true" t="shared" si="162" ref="I1125:I1140">I1124+0.5</f>
        <v>354.85000000000036</v>
      </c>
      <c r="J1125">
        <f t="shared" si="161"/>
        <v>93.8</v>
      </c>
    </row>
    <row r="1126" spans="9:10" ht="12.75">
      <c r="I1126" s="91">
        <f t="shared" si="162"/>
        <v>355.35000000000036</v>
      </c>
      <c r="J1126">
        <f t="shared" si="161"/>
        <v>93.8</v>
      </c>
    </row>
    <row r="1127" spans="9:10" ht="12.75">
      <c r="I1127" s="91">
        <f t="shared" si="162"/>
        <v>355.85000000000036</v>
      </c>
      <c r="J1127">
        <f t="shared" si="161"/>
        <v>93.8</v>
      </c>
    </row>
    <row r="1128" spans="9:10" ht="12.75">
      <c r="I1128" s="91">
        <f t="shared" si="162"/>
        <v>356.35000000000036</v>
      </c>
      <c r="J1128">
        <f t="shared" si="161"/>
        <v>93.8</v>
      </c>
    </row>
    <row r="1129" spans="9:10" ht="12.75">
      <c r="I1129" s="91">
        <f t="shared" si="162"/>
        <v>356.85000000000036</v>
      </c>
      <c r="J1129">
        <f t="shared" si="161"/>
        <v>93.8</v>
      </c>
    </row>
    <row r="1130" spans="9:10" ht="12.75">
      <c r="I1130" s="91">
        <f t="shared" si="162"/>
        <v>357.35000000000036</v>
      </c>
      <c r="J1130">
        <f t="shared" si="161"/>
        <v>93.8</v>
      </c>
    </row>
    <row r="1131" spans="9:10" ht="12.75">
      <c r="I1131" s="91">
        <f t="shared" si="162"/>
        <v>357.85000000000036</v>
      </c>
      <c r="J1131">
        <f t="shared" si="161"/>
        <v>93.8</v>
      </c>
    </row>
    <row r="1132" spans="9:10" ht="12.75">
      <c r="I1132" s="91">
        <f t="shared" si="162"/>
        <v>358.35000000000036</v>
      </c>
      <c r="J1132">
        <f aca="true" t="shared" si="163" ref="J1132:J1147">ROUND(F$2*(1-((1/(E$2*I1132))*(1-(EXP(-E$2*I1132))))),1)</f>
        <v>93.8</v>
      </c>
    </row>
    <row r="1133" spans="9:10" ht="12.75">
      <c r="I1133" s="91">
        <f t="shared" si="162"/>
        <v>358.85000000000036</v>
      </c>
      <c r="J1133">
        <f t="shared" si="163"/>
        <v>93.8</v>
      </c>
    </row>
    <row r="1134" spans="9:10" ht="12.75">
      <c r="I1134" s="91">
        <f t="shared" si="162"/>
        <v>359.35000000000036</v>
      </c>
      <c r="J1134">
        <f t="shared" si="163"/>
        <v>93.8</v>
      </c>
    </row>
    <row r="1135" spans="9:10" ht="12.75">
      <c r="I1135" s="91">
        <f t="shared" si="162"/>
        <v>359.85000000000036</v>
      </c>
      <c r="J1135">
        <f t="shared" si="163"/>
        <v>93.8</v>
      </c>
    </row>
    <row r="1136" spans="9:10" ht="12.75">
      <c r="I1136" s="91">
        <f t="shared" si="162"/>
        <v>360.35000000000036</v>
      </c>
      <c r="J1136">
        <f t="shared" si="163"/>
        <v>93.8</v>
      </c>
    </row>
    <row r="1137" spans="9:10" ht="12.75">
      <c r="I1137" s="91">
        <f t="shared" si="162"/>
        <v>360.85000000000036</v>
      </c>
      <c r="J1137">
        <f t="shared" si="163"/>
        <v>93.8</v>
      </c>
    </row>
    <row r="1138" spans="9:10" ht="12.75">
      <c r="I1138" s="91">
        <f t="shared" si="162"/>
        <v>361.35000000000036</v>
      </c>
      <c r="J1138">
        <f t="shared" si="163"/>
        <v>93.8</v>
      </c>
    </row>
    <row r="1139" spans="9:10" ht="12.75">
      <c r="I1139" s="91">
        <f t="shared" si="162"/>
        <v>361.85000000000036</v>
      </c>
      <c r="J1139">
        <f t="shared" si="163"/>
        <v>93.8</v>
      </c>
    </row>
    <row r="1140" spans="9:10" ht="12.75">
      <c r="I1140" s="91">
        <f t="shared" si="162"/>
        <v>362.35000000000036</v>
      </c>
      <c r="J1140">
        <f t="shared" si="163"/>
        <v>93.8</v>
      </c>
    </row>
    <row r="1141" spans="9:10" ht="12.75">
      <c r="I1141" s="91">
        <f aca="true" t="shared" si="164" ref="I1141:I1156">I1140+0.5</f>
        <v>362.85000000000036</v>
      </c>
      <c r="J1141">
        <f t="shared" si="163"/>
        <v>93.8</v>
      </c>
    </row>
    <row r="1142" spans="9:10" ht="12.75">
      <c r="I1142" s="91">
        <f t="shared" si="164"/>
        <v>363.35000000000036</v>
      </c>
      <c r="J1142">
        <f t="shared" si="163"/>
        <v>93.8</v>
      </c>
    </row>
    <row r="1143" spans="9:10" ht="12.75">
      <c r="I1143" s="91">
        <f t="shared" si="164"/>
        <v>363.85000000000036</v>
      </c>
      <c r="J1143">
        <f t="shared" si="163"/>
        <v>93.8</v>
      </c>
    </row>
    <row r="1144" spans="9:10" ht="12.75">
      <c r="I1144" s="91">
        <f t="shared" si="164"/>
        <v>364.35000000000036</v>
      </c>
      <c r="J1144">
        <f t="shared" si="163"/>
        <v>93.8</v>
      </c>
    </row>
    <row r="1145" spans="9:10" ht="12.75">
      <c r="I1145" s="91">
        <f t="shared" si="164"/>
        <v>364.85000000000036</v>
      </c>
      <c r="J1145">
        <f t="shared" si="163"/>
        <v>93.8</v>
      </c>
    </row>
    <row r="1146" spans="9:10" ht="12.75">
      <c r="I1146" s="91">
        <f t="shared" si="164"/>
        <v>365.35000000000036</v>
      </c>
      <c r="J1146">
        <f t="shared" si="163"/>
        <v>93.8</v>
      </c>
    </row>
    <row r="1147" spans="9:10" ht="12.75">
      <c r="I1147" s="91">
        <f t="shared" si="164"/>
        <v>365.85000000000036</v>
      </c>
      <c r="J1147">
        <f t="shared" si="163"/>
        <v>93.8</v>
      </c>
    </row>
    <row r="1148" spans="9:10" ht="12.75">
      <c r="I1148" s="91">
        <f t="shared" si="164"/>
        <v>366.35000000000036</v>
      </c>
      <c r="J1148">
        <f aca="true" t="shared" si="165" ref="J1148:J1163">ROUND(F$2*(1-((1/(E$2*I1148))*(1-(EXP(-E$2*I1148))))),1)</f>
        <v>93.8</v>
      </c>
    </row>
    <row r="1149" spans="9:10" ht="12.75">
      <c r="I1149" s="91">
        <f t="shared" si="164"/>
        <v>366.85000000000036</v>
      </c>
      <c r="J1149">
        <f t="shared" si="165"/>
        <v>93.8</v>
      </c>
    </row>
    <row r="1150" spans="9:10" ht="12.75">
      <c r="I1150" s="91">
        <f t="shared" si="164"/>
        <v>367.35000000000036</v>
      </c>
      <c r="J1150">
        <f t="shared" si="165"/>
        <v>93.8</v>
      </c>
    </row>
    <row r="1151" spans="9:10" ht="12.75">
      <c r="I1151" s="91">
        <f t="shared" si="164"/>
        <v>367.85000000000036</v>
      </c>
      <c r="J1151">
        <f t="shared" si="165"/>
        <v>93.8</v>
      </c>
    </row>
    <row r="1152" spans="9:10" ht="12.75">
      <c r="I1152" s="91">
        <f t="shared" si="164"/>
        <v>368.35000000000036</v>
      </c>
      <c r="J1152">
        <f t="shared" si="165"/>
        <v>93.8</v>
      </c>
    </row>
    <row r="1153" spans="9:10" ht="12.75">
      <c r="I1153" s="91">
        <f t="shared" si="164"/>
        <v>368.85000000000036</v>
      </c>
      <c r="J1153">
        <f t="shared" si="165"/>
        <v>93.8</v>
      </c>
    </row>
    <row r="1154" spans="9:10" ht="12.75">
      <c r="I1154" s="91">
        <f t="shared" si="164"/>
        <v>369.35000000000036</v>
      </c>
      <c r="J1154">
        <f t="shared" si="165"/>
        <v>93.8</v>
      </c>
    </row>
    <row r="1155" spans="9:10" ht="12.75">
      <c r="I1155" s="91">
        <f t="shared" si="164"/>
        <v>369.85000000000036</v>
      </c>
      <c r="J1155">
        <f t="shared" si="165"/>
        <v>93.8</v>
      </c>
    </row>
    <row r="1156" spans="9:10" ht="12.75">
      <c r="I1156" s="91">
        <f t="shared" si="164"/>
        <v>370.35000000000036</v>
      </c>
      <c r="J1156">
        <f t="shared" si="165"/>
        <v>93.8</v>
      </c>
    </row>
    <row r="1157" spans="9:10" ht="12.75">
      <c r="I1157" s="91">
        <f aca="true" t="shared" si="166" ref="I1157:I1172">I1156+0.5</f>
        <v>370.85000000000036</v>
      </c>
      <c r="J1157">
        <f t="shared" si="165"/>
        <v>93.8</v>
      </c>
    </row>
    <row r="1158" spans="9:10" ht="12.75">
      <c r="I1158" s="91">
        <f t="shared" si="166"/>
        <v>371.35000000000036</v>
      </c>
      <c r="J1158">
        <f t="shared" si="165"/>
        <v>93.8</v>
      </c>
    </row>
    <row r="1159" spans="9:10" ht="12.75">
      <c r="I1159" s="91">
        <f t="shared" si="166"/>
        <v>371.85000000000036</v>
      </c>
      <c r="J1159">
        <f t="shared" si="165"/>
        <v>93.8</v>
      </c>
    </row>
    <row r="1160" spans="9:10" ht="12.75">
      <c r="I1160" s="91">
        <f t="shared" si="166"/>
        <v>372.35000000000036</v>
      </c>
      <c r="J1160">
        <f t="shared" si="165"/>
        <v>93.8</v>
      </c>
    </row>
    <row r="1161" spans="9:10" ht="12.75">
      <c r="I1161" s="91">
        <f t="shared" si="166"/>
        <v>372.85000000000036</v>
      </c>
      <c r="J1161">
        <f t="shared" si="165"/>
        <v>93.8</v>
      </c>
    </row>
    <row r="1162" spans="9:10" ht="12.75">
      <c r="I1162" s="91">
        <f t="shared" si="166"/>
        <v>373.35000000000036</v>
      </c>
      <c r="J1162">
        <f t="shared" si="165"/>
        <v>93.8</v>
      </c>
    </row>
    <row r="1163" spans="9:10" ht="12.75">
      <c r="I1163" s="91">
        <f t="shared" si="166"/>
        <v>373.85000000000036</v>
      </c>
      <c r="J1163">
        <f t="shared" si="165"/>
        <v>93.8</v>
      </c>
    </row>
    <row r="1164" spans="9:10" ht="12.75">
      <c r="I1164" s="91">
        <f t="shared" si="166"/>
        <v>374.35000000000036</v>
      </c>
      <c r="J1164">
        <f aca="true" t="shared" si="167" ref="J1164:J1179">ROUND(F$2*(1-((1/(E$2*I1164))*(1-(EXP(-E$2*I1164))))),1)</f>
        <v>93.8</v>
      </c>
    </row>
    <row r="1165" spans="9:10" ht="12.75">
      <c r="I1165" s="91">
        <f t="shared" si="166"/>
        <v>374.85000000000036</v>
      </c>
      <c r="J1165">
        <f t="shared" si="167"/>
        <v>93.8</v>
      </c>
    </row>
    <row r="1166" spans="9:10" ht="12.75">
      <c r="I1166" s="91">
        <f t="shared" si="166"/>
        <v>375.35000000000036</v>
      </c>
      <c r="J1166">
        <f t="shared" si="167"/>
        <v>93.8</v>
      </c>
    </row>
    <row r="1167" spans="9:10" ht="12.75">
      <c r="I1167" s="91">
        <f t="shared" si="166"/>
        <v>375.85000000000036</v>
      </c>
      <c r="J1167">
        <f t="shared" si="167"/>
        <v>93.8</v>
      </c>
    </row>
    <row r="1168" spans="9:10" ht="12.75">
      <c r="I1168" s="91">
        <f t="shared" si="166"/>
        <v>376.35000000000036</v>
      </c>
      <c r="J1168">
        <f t="shared" si="167"/>
        <v>93.8</v>
      </c>
    </row>
    <row r="1169" spans="9:10" ht="12.75">
      <c r="I1169" s="91">
        <f t="shared" si="166"/>
        <v>376.85000000000036</v>
      </c>
      <c r="J1169">
        <f t="shared" si="167"/>
        <v>93.8</v>
      </c>
    </row>
    <row r="1170" spans="9:10" ht="12.75">
      <c r="I1170" s="91">
        <f t="shared" si="166"/>
        <v>377.35000000000036</v>
      </c>
      <c r="J1170">
        <f t="shared" si="167"/>
        <v>93.8</v>
      </c>
    </row>
    <row r="1171" spans="9:10" ht="12.75">
      <c r="I1171" s="91">
        <f t="shared" si="166"/>
        <v>377.85000000000036</v>
      </c>
      <c r="J1171">
        <f t="shared" si="167"/>
        <v>93.8</v>
      </c>
    </row>
    <row r="1172" spans="9:10" ht="12.75">
      <c r="I1172" s="91">
        <f t="shared" si="166"/>
        <v>378.35000000000036</v>
      </c>
      <c r="J1172">
        <f t="shared" si="167"/>
        <v>93.8</v>
      </c>
    </row>
    <row r="1173" spans="9:10" ht="12.75">
      <c r="I1173" s="91">
        <f aca="true" t="shared" si="168" ref="I1173:I1188">I1172+0.5</f>
        <v>378.85000000000036</v>
      </c>
      <c r="J1173">
        <f t="shared" si="167"/>
        <v>93.8</v>
      </c>
    </row>
    <row r="1174" spans="9:10" ht="12.75">
      <c r="I1174" s="91">
        <f t="shared" si="168"/>
        <v>379.35000000000036</v>
      </c>
      <c r="J1174">
        <f t="shared" si="167"/>
        <v>93.8</v>
      </c>
    </row>
    <row r="1175" spans="9:10" ht="12.75">
      <c r="I1175" s="91">
        <f t="shared" si="168"/>
        <v>379.85000000000036</v>
      </c>
      <c r="J1175">
        <f t="shared" si="167"/>
        <v>93.8</v>
      </c>
    </row>
    <row r="1176" spans="9:10" ht="12.75">
      <c r="I1176" s="91">
        <f t="shared" si="168"/>
        <v>380.35000000000036</v>
      </c>
      <c r="J1176">
        <f t="shared" si="167"/>
        <v>93.8</v>
      </c>
    </row>
    <row r="1177" spans="9:10" ht="12.75">
      <c r="I1177" s="91">
        <f t="shared" si="168"/>
        <v>380.85000000000036</v>
      </c>
      <c r="J1177">
        <f t="shared" si="167"/>
        <v>93.8</v>
      </c>
    </row>
    <row r="1178" spans="9:10" ht="12.75">
      <c r="I1178" s="91">
        <f t="shared" si="168"/>
        <v>381.35000000000036</v>
      </c>
      <c r="J1178">
        <f t="shared" si="167"/>
        <v>93.8</v>
      </c>
    </row>
    <row r="1179" spans="9:10" ht="12.75">
      <c r="I1179" s="91">
        <f t="shared" si="168"/>
        <v>381.85000000000036</v>
      </c>
      <c r="J1179">
        <f t="shared" si="167"/>
        <v>93.8</v>
      </c>
    </row>
    <row r="1180" spans="9:10" ht="12.75">
      <c r="I1180" s="91">
        <f t="shared" si="168"/>
        <v>382.35000000000036</v>
      </c>
      <c r="J1180">
        <f aca="true" t="shared" si="169" ref="J1180:J1195">ROUND(F$2*(1-((1/(E$2*I1180))*(1-(EXP(-E$2*I1180))))),1)</f>
        <v>93.8</v>
      </c>
    </row>
    <row r="1181" spans="9:10" ht="12.75">
      <c r="I1181" s="91">
        <f t="shared" si="168"/>
        <v>382.85000000000036</v>
      </c>
      <c r="J1181">
        <f t="shared" si="169"/>
        <v>93.8</v>
      </c>
    </row>
    <row r="1182" spans="9:10" ht="12.75">
      <c r="I1182" s="91">
        <f t="shared" si="168"/>
        <v>383.35000000000036</v>
      </c>
      <c r="J1182">
        <f t="shared" si="169"/>
        <v>93.8</v>
      </c>
    </row>
    <row r="1183" spans="9:10" ht="12.75">
      <c r="I1183" s="91">
        <f t="shared" si="168"/>
        <v>383.85000000000036</v>
      </c>
      <c r="J1183">
        <f t="shared" si="169"/>
        <v>93.8</v>
      </c>
    </row>
    <row r="1184" spans="9:10" ht="12.75">
      <c r="I1184" s="91">
        <f t="shared" si="168"/>
        <v>384.35000000000036</v>
      </c>
      <c r="J1184">
        <f t="shared" si="169"/>
        <v>93.8</v>
      </c>
    </row>
    <row r="1185" spans="9:10" ht="12.75">
      <c r="I1185" s="91">
        <f t="shared" si="168"/>
        <v>384.85000000000036</v>
      </c>
      <c r="J1185">
        <f t="shared" si="169"/>
        <v>93.8</v>
      </c>
    </row>
    <row r="1186" spans="9:10" ht="12.75">
      <c r="I1186" s="91">
        <f t="shared" si="168"/>
        <v>385.35000000000036</v>
      </c>
      <c r="J1186">
        <f t="shared" si="169"/>
        <v>93.8</v>
      </c>
    </row>
    <row r="1187" spans="9:10" ht="12.75">
      <c r="I1187" s="91">
        <f t="shared" si="168"/>
        <v>385.85000000000036</v>
      </c>
      <c r="J1187">
        <f t="shared" si="169"/>
        <v>93.8</v>
      </c>
    </row>
    <row r="1188" spans="9:10" ht="12.75">
      <c r="I1188" s="91">
        <f t="shared" si="168"/>
        <v>386.35000000000036</v>
      </c>
      <c r="J1188">
        <f t="shared" si="169"/>
        <v>93.8</v>
      </c>
    </row>
    <row r="1189" spans="9:10" ht="12.75">
      <c r="I1189" s="91">
        <f aca="true" t="shared" si="170" ref="I1189:I1204">I1188+0.5</f>
        <v>386.85000000000036</v>
      </c>
      <c r="J1189">
        <f t="shared" si="169"/>
        <v>93.8</v>
      </c>
    </row>
    <row r="1190" spans="9:10" ht="12.75">
      <c r="I1190" s="91">
        <f t="shared" si="170"/>
        <v>387.35000000000036</v>
      </c>
      <c r="J1190">
        <f t="shared" si="169"/>
        <v>93.8</v>
      </c>
    </row>
    <row r="1191" spans="9:10" ht="12.75">
      <c r="I1191" s="91">
        <f t="shared" si="170"/>
        <v>387.85000000000036</v>
      </c>
      <c r="J1191">
        <f t="shared" si="169"/>
        <v>93.8</v>
      </c>
    </row>
    <row r="1192" spans="9:10" ht="12.75">
      <c r="I1192" s="91">
        <f t="shared" si="170"/>
        <v>388.35000000000036</v>
      </c>
      <c r="J1192">
        <f t="shared" si="169"/>
        <v>93.8</v>
      </c>
    </row>
    <row r="1193" spans="9:10" ht="12.75">
      <c r="I1193" s="91">
        <f t="shared" si="170"/>
        <v>388.85000000000036</v>
      </c>
      <c r="J1193">
        <f t="shared" si="169"/>
        <v>93.8</v>
      </c>
    </row>
    <row r="1194" spans="9:10" ht="12.75">
      <c r="I1194" s="91">
        <f t="shared" si="170"/>
        <v>389.35000000000036</v>
      </c>
      <c r="J1194">
        <f t="shared" si="169"/>
        <v>93.8</v>
      </c>
    </row>
    <row r="1195" spans="9:10" ht="12.75">
      <c r="I1195" s="91">
        <f t="shared" si="170"/>
        <v>389.85000000000036</v>
      </c>
      <c r="J1195">
        <f t="shared" si="169"/>
        <v>93.8</v>
      </c>
    </row>
    <row r="1196" spans="9:10" ht="12.75">
      <c r="I1196" s="91">
        <f t="shared" si="170"/>
        <v>390.35000000000036</v>
      </c>
      <c r="J1196">
        <f aca="true" t="shared" si="171" ref="J1196:J1211">ROUND(F$2*(1-((1/(E$2*I1196))*(1-(EXP(-E$2*I1196))))),1)</f>
        <v>93.8</v>
      </c>
    </row>
    <row r="1197" spans="9:10" ht="12.75">
      <c r="I1197" s="91">
        <f t="shared" si="170"/>
        <v>390.85000000000036</v>
      </c>
      <c r="J1197">
        <f t="shared" si="171"/>
        <v>93.8</v>
      </c>
    </row>
    <row r="1198" spans="9:10" ht="12.75">
      <c r="I1198" s="91">
        <f t="shared" si="170"/>
        <v>391.35000000000036</v>
      </c>
      <c r="J1198">
        <f t="shared" si="171"/>
        <v>93.8</v>
      </c>
    </row>
    <row r="1199" spans="9:10" ht="12.75">
      <c r="I1199" s="91">
        <f t="shared" si="170"/>
        <v>391.85000000000036</v>
      </c>
      <c r="J1199">
        <f t="shared" si="171"/>
        <v>93.8</v>
      </c>
    </row>
    <row r="1200" spans="9:10" ht="12.75">
      <c r="I1200" s="91">
        <f t="shared" si="170"/>
        <v>392.35000000000036</v>
      </c>
      <c r="J1200">
        <f t="shared" si="171"/>
        <v>93.8</v>
      </c>
    </row>
    <row r="1201" spans="9:10" ht="12.75">
      <c r="I1201" s="91">
        <f t="shared" si="170"/>
        <v>392.85000000000036</v>
      </c>
      <c r="J1201">
        <f t="shared" si="171"/>
        <v>93.8</v>
      </c>
    </row>
    <row r="1202" spans="9:10" ht="12.75">
      <c r="I1202" s="91">
        <f t="shared" si="170"/>
        <v>393.35000000000036</v>
      </c>
      <c r="J1202">
        <f t="shared" si="171"/>
        <v>93.8</v>
      </c>
    </row>
    <row r="1203" spans="9:10" ht="12.75">
      <c r="I1203" s="91">
        <f t="shared" si="170"/>
        <v>393.85000000000036</v>
      </c>
      <c r="J1203">
        <f t="shared" si="171"/>
        <v>93.8</v>
      </c>
    </row>
    <row r="1204" spans="9:10" ht="12.75">
      <c r="I1204" s="91">
        <f t="shared" si="170"/>
        <v>394.35000000000036</v>
      </c>
      <c r="J1204">
        <f t="shared" si="171"/>
        <v>93.8</v>
      </c>
    </row>
    <row r="1205" spans="9:10" ht="12.75">
      <c r="I1205" s="91">
        <f aca="true" t="shared" si="172" ref="I1205:I1220">I1204+0.5</f>
        <v>394.85000000000036</v>
      </c>
      <c r="J1205">
        <f t="shared" si="171"/>
        <v>93.8</v>
      </c>
    </row>
    <row r="1206" spans="9:10" ht="12.75">
      <c r="I1206" s="91">
        <f t="shared" si="172"/>
        <v>395.35000000000036</v>
      </c>
      <c r="J1206">
        <f t="shared" si="171"/>
        <v>93.8</v>
      </c>
    </row>
    <row r="1207" spans="9:10" ht="12.75">
      <c r="I1207" s="91">
        <f t="shared" si="172"/>
        <v>395.85000000000036</v>
      </c>
      <c r="J1207">
        <f t="shared" si="171"/>
        <v>93.8</v>
      </c>
    </row>
    <row r="1208" spans="9:10" ht="12.75">
      <c r="I1208" s="91">
        <f t="shared" si="172"/>
        <v>396.35000000000036</v>
      </c>
      <c r="J1208">
        <f t="shared" si="171"/>
        <v>93.8</v>
      </c>
    </row>
    <row r="1209" spans="9:10" ht="12.75">
      <c r="I1209" s="91">
        <f t="shared" si="172"/>
        <v>396.85000000000036</v>
      </c>
      <c r="J1209">
        <f t="shared" si="171"/>
        <v>93.8</v>
      </c>
    </row>
    <row r="1210" spans="9:10" ht="12.75">
      <c r="I1210" s="91">
        <f t="shared" si="172"/>
        <v>397.35000000000036</v>
      </c>
      <c r="J1210">
        <f t="shared" si="171"/>
        <v>93.8</v>
      </c>
    </row>
    <row r="1211" spans="9:10" ht="12.75">
      <c r="I1211" s="91">
        <f t="shared" si="172"/>
        <v>397.85000000000036</v>
      </c>
      <c r="J1211">
        <f t="shared" si="171"/>
        <v>93.8</v>
      </c>
    </row>
    <row r="1212" spans="9:10" ht="12.75">
      <c r="I1212" s="91">
        <f t="shared" si="172"/>
        <v>398.35000000000036</v>
      </c>
      <c r="J1212">
        <f aca="true" t="shared" si="173" ref="J1212:J1227">ROUND(F$2*(1-((1/(E$2*I1212))*(1-(EXP(-E$2*I1212))))),1)</f>
        <v>93.8</v>
      </c>
    </row>
    <row r="1213" spans="9:10" ht="12.75">
      <c r="I1213" s="91">
        <f t="shared" si="172"/>
        <v>398.85000000000036</v>
      </c>
      <c r="J1213">
        <f t="shared" si="173"/>
        <v>93.8</v>
      </c>
    </row>
    <row r="1214" spans="9:10" ht="12.75">
      <c r="I1214" s="91">
        <f t="shared" si="172"/>
        <v>399.35000000000036</v>
      </c>
      <c r="J1214">
        <f t="shared" si="173"/>
        <v>93.8</v>
      </c>
    </row>
    <row r="1215" spans="9:10" ht="12.75">
      <c r="I1215" s="91">
        <f t="shared" si="172"/>
        <v>399.85000000000036</v>
      </c>
      <c r="J1215">
        <f t="shared" si="173"/>
        <v>93.8</v>
      </c>
    </row>
    <row r="1216" spans="9:10" ht="12.75">
      <c r="I1216" s="91">
        <f t="shared" si="172"/>
        <v>400.35000000000036</v>
      </c>
      <c r="J1216">
        <f t="shared" si="173"/>
        <v>93.8</v>
      </c>
    </row>
    <row r="1217" spans="9:10" ht="12.75">
      <c r="I1217" s="91">
        <f t="shared" si="172"/>
        <v>400.85000000000036</v>
      </c>
      <c r="J1217">
        <f t="shared" si="173"/>
        <v>93.8</v>
      </c>
    </row>
    <row r="1218" spans="9:10" ht="12.75">
      <c r="I1218" s="91">
        <f t="shared" si="172"/>
        <v>401.35000000000036</v>
      </c>
      <c r="J1218">
        <f t="shared" si="173"/>
        <v>93.8</v>
      </c>
    </row>
    <row r="1219" spans="9:10" ht="12.75">
      <c r="I1219" s="91">
        <f t="shared" si="172"/>
        <v>401.85000000000036</v>
      </c>
      <c r="J1219">
        <f t="shared" si="173"/>
        <v>93.8</v>
      </c>
    </row>
    <row r="1220" spans="9:10" ht="12.75">
      <c r="I1220" s="91">
        <f t="shared" si="172"/>
        <v>402.35000000000036</v>
      </c>
      <c r="J1220">
        <f t="shared" si="173"/>
        <v>93.8</v>
      </c>
    </row>
    <row r="1221" spans="9:10" ht="12.75">
      <c r="I1221" s="91">
        <f aca="true" t="shared" si="174" ref="I1221:I1236">I1220+0.5</f>
        <v>402.85000000000036</v>
      </c>
      <c r="J1221">
        <f t="shared" si="173"/>
        <v>93.8</v>
      </c>
    </row>
    <row r="1222" spans="9:10" ht="12.75">
      <c r="I1222" s="91">
        <f t="shared" si="174"/>
        <v>403.35000000000036</v>
      </c>
      <c r="J1222">
        <f t="shared" si="173"/>
        <v>93.8</v>
      </c>
    </row>
    <row r="1223" spans="9:10" ht="12.75">
      <c r="I1223" s="91">
        <f t="shared" si="174"/>
        <v>403.85000000000036</v>
      </c>
      <c r="J1223">
        <f t="shared" si="173"/>
        <v>93.8</v>
      </c>
    </row>
    <row r="1224" spans="9:10" ht="12.75">
      <c r="I1224" s="91">
        <f t="shared" si="174"/>
        <v>404.35000000000036</v>
      </c>
      <c r="J1224">
        <f t="shared" si="173"/>
        <v>93.8</v>
      </c>
    </row>
    <row r="1225" spans="9:10" ht="12.75">
      <c r="I1225" s="91">
        <f t="shared" si="174"/>
        <v>404.85000000000036</v>
      </c>
      <c r="J1225">
        <f t="shared" si="173"/>
        <v>93.8</v>
      </c>
    </row>
    <row r="1226" spans="9:10" ht="12.75">
      <c r="I1226" s="91">
        <f t="shared" si="174"/>
        <v>405.35000000000036</v>
      </c>
      <c r="J1226">
        <f t="shared" si="173"/>
        <v>93.8</v>
      </c>
    </row>
    <row r="1227" spans="9:10" ht="12.75">
      <c r="I1227" s="91">
        <f t="shared" si="174"/>
        <v>405.85000000000036</v>
      </c>
      <c r="J1227">
        <f t="shared" si="173"/>
        <v>93.8</v>
      </c>
    </row>
    <row r="1228" spans="9:10" ht="12.75">
      <c r="I1228" s="91">
        <f t="shared" si="174"/>
        <v>406.35000000000036</v>
      </c>
      <c r="J1228">
        <f aca="true" t="shared" si="175" ref="J1228:J1243">ROUND(F$2*(1-((1/(E$2*I1228))*(1-(EXP(-E$2*I1228))))),1)</f>
        <v>93.8</v>
      </c>
    </row>
    <row r="1229" spans="9:10" ht="12.75">
      <c r="I1229" s="91">
        <f t="shared" si="174"/>
        <v>406.85000000000036</v>
      </c>
      <c r="J1229">
        <f t="shared" si="175"/>
        <v>93.8</v>
      </c>
    </row>
    <row r="1230" spans="9:10" ht="12.75">
      <c r="I1230" s="91">
        <f t="shared" si="174"/>
        <v>407.35000000000036</v>
      </c>
      <c r="J1230">
        <f t="shared" si="175"/>
        <v>93.8</v>
      </c>
    </row>
    <row r="1231" spans="9:10" ht="12.75">
      <c r="I1231" s="91">
        <f t="shared" si="174"/>
        <v>407.85000000000036</v>
      </c>
      <c r="J1231">
        <f t="shared" si="175"/>
        <v>93.8</v>
      </c>
    </row>
    <row r="1232" spans="9:10" ht="12.75">
      <c r="I1232" s="91">
        <f t="shared" si="174"/>
        <v>408.35000000000036</v>
      </c>
      <c r="J1232">
        <f t="shared" si="175"/>
        <v>93.8</v>
      </c>
    </row>
    <row r="1233" spans="9:10" ht="12.75">
      <c r="I1233" s="91">
        <f t="shared" si="174"/>
        <v>408.85000000000036</v>
      </c>
      <c r="J1233">
        <f t="shared" si="175"/>
        <v>93.8</v>
      </c>
    </row>
    <row r="1234" spans="9:10" ht="12.75">
      <c r="I1234" s="91">
        <f t="shared" si="174"/>
        <v>409.35000000000036</v>
      </c>
      <c r="J1234">
        <f t="shared" si="175"/>
        <v>93.8</v>
      </c>
    </row>
    <row r="1235" spans="9:10" ht="12.75">
      <c r="I1235" s="91">
        <f t="shared" si="174"/>
        <v>409.85000000000036</v>
      </c>
      <c r="J1235">
        <f t="shared" si="175"/>
        <v>93.8</v>
      </c>
    </row>
    <row r="1236" spans="9:10" ht="12.75">
      <c r="I1236" s="91">
        <f t="shared" si="174"/>
        <v>410.35000000000036</v>
      </c>
      <c r="J1236">
        <f t="shared" si="175"/>
        <v>93.8</v>
      </c>
    </row>
    <row r="1237" spans="9:10" ht="12.75">
      <c r="I1237" s="91">
        <f aca="true" t="shared" si="176" ref="I1237:I1252">I1236+0.5</f>
        <v>410.85000000000036</v>
      </c>
      <c r="J1237">
        <f t="shared" si="175"/>
        <v>93.8</v>
      </c>
    </row>
    <row r="1238" spans="9:10" ht="12.75">
      <c r="I1238" s="91">
        <f t="shared" si="176"/>
        <v>411.35000000000036</v>
      </c>
      <c r="J1238">
        <f t="shared" si="175"/>
        <v>93.8</v>
      </c>
    </row>
    <row r="1239" spans="9:10" ht="12.75">
      <c r="I1239" s="91">
        <f t="shared" si="176"/>
        <v>411.85000000000036</v>
      </c>
      <c r="J1239">
        <f t="shared" si="175"/>
        <v>93.8</v>
      </c>
    </row>
    <row r="1240" spans="9:10" ht="12.75">
      <c r="I1240" s="91">
        <f t="shared" si="176"/>
        <v>412.35000000000036</v>
      </c>
      <c r="J1240">
        <f t="shared" si="175"/>
        <v>93.8</v>
      </c>
    </row>
    <row r="1241" spans="9:10" ht="12.75">
      <c r="I1241" s="91">
        <f t="shared" si="176"/>
        <v>412.85000000000036</v>
      </c>
      <c r="J1241">
        <f t="shared" si="175"/>
        <v>93.8</v>
      </c>
    </row>
    <row r="1242" spans="9:10" ht="12.75">
      <c r="I1242" s="91">
        <f t="shared" si="176"/>
        <v>413.35000000000036</v>
      </c>
      <c r="J1242">
        <f t="shared" si="175"/>
        <v>93.8</v>
      </c>
    </row>
    <row r="1243" spans="9:10" ht="12.75">
      <c r="I1243" s="91">
        <f t="shared" si="176"/>
        <v>413.85000000000036</v>
      </c>
      <c r="J1243">
        <f t="shared" si="175"/>
        <v>93.8</v>
      </c>
    </row>
    <row r="1244" spans="9:10" ht="12.75">
      <c r="I1244" s="91">
        <f t="shared" si="176"/>
        <v>414.35000000000036</v>
      </c>
      <c r="J1244">
        <f aca="true" t="shared" si="177" ref="J1244:J1259">ROUND(F$2*(1-((1/(E$2*I1244))*(1-(EXP(-E$2*I1244))))),1)</f>
        <v>93.8</v>
      </c>
    </row>
    <row r="1245" spans="9:10" ht="12.75">
      <c r="I1245" s="91">
        <f t="shared" si="176"/>
        <v>414.85000000000036</v>
      </c>
      <c r="J1245">
        <f t="shared" si="177"/>
        <v>93.8</v>
      </c>
    </row>
    <row r="1246" spans="9:10" ht="12.75">
      <c r="I1246" s="91">
        <f t="shared" si="176"/>
        <v>415.35000000000036</v>
      </c>
      <c r="J1246">
        <f t="shared" si="177"/>
        <v>93.8</v>
      </c>
    </row>
    <row r="1247" spans="9:10" ht="12.75">
      <c r="I1247" s="91">
        <f t="shared" si="176"/>
        <v>415.85000000000036</v>
      </c>
      <c r="J1247">
        <f t="shared" si="177"/>
        <v>93.8</v>
      </c>
    </row>
    <row r="1248" spans="9:10" ht="12.75">
      <c r="I1248" s="91">
        <f t="shared" si="176"/>
        <v>416.35000000000036</v>
      </c>
      <c r="J1248">
        <f t="shared" si="177"/>
        <v>93.8</v>
      </c>
    </row>
    <row r="1249" spans="9:10" ht="12.75">
      <c r="I1249" s="91">
        <f t="shared" si="176"/>
        <v>416.85000000000036</v>
      </c>
      <c r="J1249">
        <f t="shared" si="177"/>
        <v>93.8</v>
      </c>
    </row>
    <row r="1250" spans="9:10" ht="12.75">
      <c r="I1250" s="91">
        <f t="shared" si="176"/>
        <v>417.35000000000036</v>
      </c>
      <c r="J1250">
        <f t="shared" si="177"/>
        <v>93.8</v>
      </c>
    </row>
    <row r="1251" spans="9:10" ht="12.75">
      <c r="I1251" s="91">
        <f t="shared" si="176"/>
        <v>417.85000000000036</v>
      </c>
      <c r="J1251">
        <f t="shared" si="177"/>
        <v>93.8</v>
      </c>
    </row>
    <row r="1252" spans="9:10" ht="12.75">
      <c r="I1252" s="91">
        <f t="shared" si="176"/>
        <v>418.35000000000036</v>
      </c>
      <c r="J1252">
        <f t="shared" si="177"/>
        <v>93.8</v>
      </c>
    </row>
    <row r="1253" spans="9:10" ht="12.75">
      <c r="I1253" s="91">
        <f aca="true" t="shared" si="178" ref="I1253:I1268">I1252+0.5</f>
        <v>418.85000000000036</v>
      </c>
      <c r="J1253">
        <f t="shared" si="177"/>
        <v>93.8</v>
      </c>
    </row>
    <row r="1254" spans="9:10" ht="12.75">
      <c r="I1254" s="91">
        <f t="shared" si="178"/>
        <v>419.35000000000036</v>
      </c>
      <c r="J1254">
        <f t="shared" si="177"/>
        <v>93.8</v>
      </c>
    </row>
    <row r="1255" spans="9:10" ht="12.75">
      <c r="I1255" s="91">
        <f t="shared" si="178"/>
        <v>419.85000000000036</v>
      </c>
      <c r="J1255">
        <f t="shared" si="177"/>
        <v>93.8</v>
      </c>
    </row>
    <row r="1256" spans="9:10" ht="12.75">
      <c r="I1256" s="91">
        <f t="shared" si="178"/>
        <v>420.35000000000036</v>
      </c>
      <c r="J1256">
        <f t="shared" si="177"/>
        <v>93.8</v>
      </c>
    </row>
    <row r="1257" spans="9:10" ht="12.75">
      <c r="I1257" s="91">
        <f t="shared" si="178"/>
        <v>420.85000000000036</v>
      </c>
      <c r="J1257">
        <f t="shared" si="177"/>
        <v>93.8</v>
      </c>
    </row>
    <row r="1258" spans="9:10" ht="12.75">
      <c r="I1258" s="91">
        <f t="shared" si="178"/>
        <v>421.35000000000036</v>
      </c>
      <c r="J1258">
        <f t="shared" si="177"/>
        <v>93.8</v>
      </c>
    </row>
    <row r="1259" spans="9:10" ht="12.75">
      <c r="I1259" s="91">
        <f t="shared" si="178"/>
        <v>421.85000000000036</v>
      </c>
      <c r="J1259">
        <f t="shared" si="177"/>
        <v>93.8</v>
      </c>
    </row>
    <row r="1260" spans="9:10" ht="12.75">
      <c r="I1260" s="91">
        <f t="shared" si="178"/>
        <v>422.35000000000036</v>
      </c>
      <c r="J1260">
        <f aca="true" t="shared" si="179" ref="J1260:J1275">ROUND(F$2*(1-((1/(E$2*I1260))*(1-(EXP(-E$2*I1260))))),1)</f>
        <v>93.8</v>
      </c>
    </row>
    <row r="1261" spans="9:10" ht="12.75">
      <c r="I1261" s="91">
        <f t="shared" si="178"/>
        <v>422.85000000000036</v>
      </c>
      <c r="J1261">
        <f t="shared" si="179"/>
        <v>93.8</v>
      </c>
    </row>
    <row r="1262" spans="9:10" ht="12.75">
      <c r="I1262" s="91">
        <f t="shared" si="178"/>
        <v>423.35000000000036</v>
      </c>
      <c r="J1262">
        <f t="shared" si="179"/>
        <v>93.8</v>
      </c>
    </row>
    <row r="1263" spans="9:10" ht="12.75">
      <c r="I1263" s="91">
        <f t="shared" si="178"/>
        <v>423.85000000000036</v>
      </c>
      <c r="J1263">
        <f t="shared" si="179"/>
        <v>93.8</v>
      </c>
    </row>
    <row r="1264" spans="9:10" ht="12.75">
      <c r="I1264" s="91">
        <f t="shared" si="178"/>
        <v>424.35000000000036</v>
      </c>
      <c r="J1264">
        <f t="shared" si="179"/>
        <v>93.8</v>
      </c>
    </row>
    <row r="1265" spans="9:10" ht="12.75">
      <c r="I1265" s="91">
        <f t="shared" si="178"/>
        <v>424.85000000000036</v>
      </c>
      <c r="J1265">
        <f t="shared" si="179"/>
        <v>93.8</v>
      </c>
    </row>
    <row r="1266" spans="9:10" ht="12.75">
      <c r="I1266" s="91">
        <f t="shared" si="178"/>
        <v>425.35000000000036</v>
      </c>
      <c r="J1266">
        <f t="shared" si="179"/>
        <v>93.8</v>
      </c>
    </row>
    <row r="1267" spans="9:10" ht="12.75">
      <c r="I1267" s="91">
        <f t="shared" si="178"/>
        <v>425.85000000000036</v>
      </c>
      <c r="J1267">
        <f t="shared" si="179"/>
        <v>93.8</v>
      </c>
    </row>
    <row r="1268" spans="9:10" ht="12.75">
      <c r="I1268" s="91">
        <f t="shared" si="178"/>
        <v>426.35000000000036</v>
      </c>
      <c r="J1268">
        <f t="shared" si="179"/>
        <v>93.8</v>
      </c>
    </row>
    <row r="1269" spans="9:10" ht="12.75">
      <c r="I1269" s="91">
        <f aca="true" t="shared" si="180" ref="I1269:I1284">I1268+0.5</f>
        <v>426.85000000000036</v>
      </c>
      <c r="J1269">
        <f t="shared" si="179"/>
        <v>93.8</v>
      </c>
    </row>
    <row r="1270" spans="9:10" ht="12.75">
      <c r="I1270" s="91">
        <f t="shared" si="180"/>
        <v>427.35000000000036</v>
      </c>
      <c r="J1270">
        <f t="shared" si="179"/>
        <v>93.8</v>
      </c>
    </row>
    <row r="1271" spans="9:10" ht="12.75">
      <c r="I1271" s="91">
        <f t="shared" si="180"/>
        <v>427.85000000000036</v>
      </c>
      <c r="J1271">
        <f t="shared" si="179"/>
        <v>93.8</v>
      </c>
    </row>
    <row r="1272" spans="9:10" ht="12.75">
      <c r="I1272" s="91">
        <f t="shared" si="180"/>
        <v>428.35000000000036</v>
      </c>
      <c r="J1272">
        <f t="shared" si="179"/>
        <v>93.8</v>
      </c>
    </row>
    <row r="1273" spans="9:10" ht="12.75">
      <c r="I1273" s="91">
        <f t="shared" si="180"/>
        <v>428.85000000000036</v>
      </c>
      <c r="J1273">
        <f t="shared" si="179"/>
        <v>93.8</v>
      </c>
    </row>
    <row r="1274" spans="9:10" ht="12.75">
      <c r="I1274" s="91">
        <f t="shared" si="180"/>
        <v>429.35000000000036</v>
      </c>
      <c r="J1274">
        <f t="shared" si="179"/>
        <v>93.8</v>
      </c>
    </row>
    <row r="1275" spans="9:10" ht="12.75">
      <c r="I1275" s="91">
        <f t="shared" si="180"/>
        <v>429.85000000000036</v>
      </c>
      <c r="J1275">
        <f t="shared" si="179"/>
        <v>93.8</v>
      </c>
    </row>
    <row r="1276" spans="9:10" ht="12.75">
      <c r="I1276" s="91">
        <f t="shared" si="180"/>
        <v>430.35000000000036</v>
      </c>
      <c r="J1276">
        <f aca="true" t="shared" si="181" ref="J1276:J1291">ROUND(F$2*(1-((1/(E$2*I1276))*(1-(EXP(-E$2*I1276))))),1)</f>
        <v>93.8</v>
      </c>
    </row>
    <row r="1277" spans="9:10" ht="12.75">
      <c r="I1277" s="91">
        <f t="shared" si="180"/>
        <v>430.85000000000036</v>
      </c>
      <c r="J1277">
        <f t="shared" si="181"/>
        <v>93.8</v>
      </c>
    </row>
    <row r="1278" spans="9:10" ht="12.75">
      <c r="I1278" s="91">
        <f t="shared" si="180"/>
        <v>431.35000000000036</v>
      </c>
      <c r="J1278">
        <f t="shared" si="181"/>
        <v>93.8</v>
      </c>
    </row>
    <row r="1279" spans="9:10" ht="12.75">
      <c r="I1279" s="91">
        <f t="shared" si="180"/>
        <v>431.85000000000036</v>
      </c>
      <c r="J1279">
        <f t="shared" si="181"/>
        <v>93.8</v>
      </c>
    </row>
    <row r="1280" spans="9:10" ht="12.75">
      <c r="I1280" s="91">
        <f t="shared" si="180"/>
        <v>432.35000000000036</v>
      </c>
      <c r="J1280">
        <f t="shared" si="181"/>
        <v>93.8</v>
      </c>
    </row>
    <row r="1281" spans="9:10" ht="12.75">
      <c r="I1281" s="91">
        <f t="shared" si="180"/>
        <v>432.85000000000036</v>
      </c>
      <c r="J1281">
        <f t="shared" si="181"/>
        <v>93.8</v>
      </c>
    </row>
    <row r="1282" spans="9:10" ht="12.75">
      <c r="I1282" s="91">
        <f t="shared" si="180"/>
        <v>433.35000000000036</v>
      </c>
      <c r="J1282">
        <f t="shared" si="181"/>
        <v>93.8</v>
      </c>
    </row>
    <row r="1283" spans="9:10" ht="12.75">
      <c r="I1283" s="91">
        <f t="shared" si="180"/>
        <v>433.85000000000036</v>
      </c>
      <c r="J1283">
        <f t="shared" si="181"/>
        <v>93.8</v>
      </c>
    </row>
    <row r="1284" spans="9:10" ht="12.75">
      <c r="I1284" s="91">
        <f t="shared" si="180"/>
        <v>434.35000000000036</v>
      </c>
      <c r="J1284">
        <f t="shared" si="181"/>
        <v>93.8</v>
      </c>
    </row>
    <row r="1285" spans="9:10" ht="12.75">
      <c r="I1285" s="91">
        <f aca="true" t="shared" si="182" ref="I1285:I1300">I1284+0.5</f>
        <v>434.85000000000036</v>
      </c>
      <c r="J1285">
        <f t="shared" si="181"/>
        <v>93.8</v>
      </c>
    </row>
    <row r="1286" spans="9:10" ht="12.75">
      <c r="I1286" s="91">
        <f t="shared" si="182"/>
        <v>435.35000000000036</v>
      </c>
      <c r="J1286">
        <f t="shared" si="181"/>
        <v>93.8</v>
      </c>
    </row>
    <row r="1287" spans="9:10" ht="12.75">
      <c r="I1287" s="91">
        <f t="shared" si="182"/>
        <v>435.85000000000036</v>
      </c>
      <c r="J1287">
        <f t="shared" si="181"/>
        <v>93.8</v>
      </c>
    </row>
    <row r="1288" spans="9:10" ht="12.75">
      <c r="I1288" s="91">
        <f t="shared" si="182"/>
        <v>436.35000000000036</v>
      </c>
      <c r="J1288">
        <f t="shared" si="181"/>
        <v>93.8</v>
      </c>
    </row>
    <row r="1289" spans="9:10" ht="12.75">
      <c r="I1289" s="91">
        <f t="shared" si="182"/>
        <v>436.85000000000036</v>
      </c>
      <c r="J1289">
        <f t="shared" si="181"/>
        <v>93.8</v>
      </c>
    </row>
    <row r="1290" spans="9:10" ht="12.75">
      <c r="I1290" s="91">
        <f t="shared" si="182"/>
        <v>437.35000000000036</v>
      </c>
      <c r="J1290">
        <f t="shared" si="181"/>
        <v>93.8</v>
      </c>
    </row>
    <row r="1291" spans="9:10" ht="12.75">
      <c r="I1291" s="91">
        <f t="shared" si="182"/>
        <v>437.85000000000036</v>
      </c>
      <c r="J1291">
        <f t="shared" si="181"/>
        <v>93.8</v>
      </c>
    </row>
    <row r="1292" spans="9:10" ht="12.75">
      <c r="I1292" s="91">
        <f t="shared" si="182"/>
        <v>438.35000000000036</v>
      </c>
      <c r="J1292">
        <f aca="true" t="shared" si="183" ref="J1292:J1307">ROUND(F$2*(1-((1/(E$2*I1292))*(1-(EXP(-E$2*I1292))))),1)</f>
        <v>93.8</v>
      </c>
    </row>
    <row r="1293" spans="9:10" ht="12.75">
      <c r="I1293" s="91">
        <f t="shared" si="182"/>
        <v>438.85000000000036</v>
      </c>
      <c r="J1293">
        <f t="shared" si="183"/>
        <v>93.8</v>
      </c>
    </row>
    <row r="1294" spans="9:10" ht="12.75">
      <c r="I1294" s="91">
        <f t="shared" si="182"/>
        <v>439.35000000000036</v>
      </c>
      <c r="J1294">
        <f t="shared" si="183"/>
        <v>93.8</v>
      </c>
    </row>
    <row r="1295" spans="9:10" ht="12.75">
      <c r="I1295" s="91">
        <f t="shared" si="182"/>
        <v>439.85000000000036</v>
      </c>
      <c r="J1295">
        <f t="shared" si="183"/>
        <v>93.8</v>
      </c>
    </row>
    <row r="1296" spans="9:10" ht="12.75">
      <c r="I1296" s="91">
        <f t="shared" si="182"/>
        <v>440.35000000000036</v>
      </c>
      <c r="J1296">
        <f t="shared" si="183"/>
        <v>93.8</v>
      </c>
    </row>
    <row r="1297" spans="9:10" ht="12.75">
      <c r="I1297" s="91">
        <f t="shared" si="182"/>
        <v>440.85000000000036</v>
      </c>
      <c r="J1297">
        <f t="shared" si="183"/>
        <v>93.8</v>
      </c>
    </row>
    <row r="1298" spans="9:10" ht="12.75">
      <c r="I1298" s="91">
        <f t="shared" si="182"/>
        <v>441.35000000000036</v>
      </c>
      <c r="J1298">
        <f t="shared" si="183"/>
        <v>93.8</v>
      </c>
    </row>
    <row r="1299" spans="9:10" ht="12.75">
      <c r="I1299" s="91">
        <f t="shared" si="182"/>
        <v>441.85000000000036</v>
      </c>
      <c r="J1299">
        <f t="shared" si="183"/>
        <v>93.8</v>
      </c>
    </row>
    <row r="1300" spans="9:10" ht="12.75">
      <c r="I1300" s="91">
        <f t="shared" si="182"/>
        <v>442.35000000000036</v>
      </c>
      <c r="J1300">
        <f t="shared" si="183"/>
        <v>93.8</v>
      </c>
    </row>
    <row r="1301" spans="9:10" ht="12.75">
      <c r="I1301" s="91">
        <f aca="true" t="shared" si="184" ref="I1301:I1316">I1300+0.5</f>
        <v>442.85000000000036</v>
      </c>
      <c r="J1301">
        <f t="shared" si="183"/>
        <v>93.8</v>
      </c>
    </row>
    <row r="1302" spans="9:10" ht="12.75">
      <c r="I1302" s="91">
        <f t="shared" si="184"/>
        <v>443.35000000000036</v>
      </c>
      <c r="J1302">
        <f t="shared" si="183"/>
        <v>93.8</v>
      </c>
    </row>
    <row r="1303" spans="9:10" ht="12.75">
      <c r="I1303" s="91">
        <f t="shared" si="184"/>
        <v>443.85000000000036</v>
      </c>
      <c r="J1303">
        <f t="shared" si="183"/>
        <v>93.8</v>
      </c>
    </row>
    <row r="1304" spans="9:10" ht="12.75">
      <c r="I1304" s="91">
        <f t="shared" si="184"/>
        <v>444.35000000000036</v>
      </c>
      <c r="J1304">
        <f t="shared" si="183"/>
        <v>93.8</v>
      </c>
    </row>
    <row r="1305" spans="9:10" ht="12.75">
      <c r="I1305" s="91">
        <f t="shared" si="184"/>
        <v>444.85000000000036</v>
      </c>
      <c r="J1305">
        <f t="shared" si="183"/>
        <v>93.8</v>
      </c>
    </row>
    <row r="1306" spans="9:10" ht="12.75">
      <c r="I1306" s="91">
        <f t="shared" si="184"/>
        <v>445.35000000000036</v>
      </c>
      <c r="J1306">
        <f t="shared" si="183"/>
        <v>93.8</v>
      </c>
    </row>
    <row r="1307" spans="9:10" ht="12.75">
      <c r="I1307" s="91">
        <f t="shared" si="184"/>
        <v>445.85000000000036</v>
      </c>
      <c r="J1307">
        <f t="shared" si="183"/>
        <v>93.8</v>
      </c>
    </row>
    <row r="1308" spans="9:10" ht="12.75">
      <c r="I1308" s="91">
        <f t="shared" si="184"/>
        <v>446.35000000000036</v>
      </c>
      <c r="J1308">
        <f aca="true" t="shared" si="185" ref="J1308:J1323">ROUND(F$2*(1-((1/(E$2*I1308))*(1-(EXP(-E$2*I1308))))),1)</f>
        <v>93.8</v>
      </c>
    </row>
    <row r="1309" spans="9:10" ht="12.75">
      <c r="I1309" s="91">
        <f t="shared" si="184"/>
        <v>446.85000000000036</v>
      </c>
      <c r="J1309">
        <f t="shared" si="185"/>
        <v>93.8</v>
      </c>
    </row>
    <row r="1310" spans="9:10" ht="12.75">
      <c r="I1310" s="91">
        <f t="shared" si="184"/>
        <v>447.35000000000036</v>
      </c>
      <c r="J1310">
        <f t="shared" si="185"/>
        <v>93.8</v>
      </c>
    </row>
    <row r="1311" spans="9:10" ht="12.75">
      <c r="I1311" s="91">
        <f t="shared" si="184"/>
        <v>447.85000000000036</v>
      </c>
      <c r="J1311">
        <f t="shared" si="185"/>
        <v>93.8</v>
      </c>
    </row>
    <row r="1312" spans="9:10" ht="12.75">
      <c r="I1312" s="91">
        <f t="shared" si="184"/>
        <v>448.35000000000036</v>
      </c>
      <c r="J1312">
        <f t="shared" si="185"/>
        <v>93.8</v>
      </c>
    </row>
    <row r="1313" spans="9:10" ht="12.75">
      <c r="I1313" s="91">
        <f t="shared" si="184"/>
        <v>448.85000000000036</v>
      </c>
      <c r="J1313">
        <f t="shared" si="185"/>
        <v>93.8</v>
      </c>
    </row>
    <row r="1314" spans="9:10" ht="12.75">
      <c r="I1314" s="91">
        <f t="shared" si="184"/>
        <v>449.35000000000036</v>
      </c>
      <c r="J1314">
        <f t="shared" si="185"/>
        <v>93.8</v>
      </c>
    </row>
    <row r="1315" spans="9:10" ht="12.75">
      <c r="I1315" s="91">
        <f t="shared" si="184"/>
        <v>449.85000000000036</v>
      </c>
      <c r="J1315">
        <f t="shared" si="185"/>
        <v>93.8</v>
      </c>
    </row>
    <row r="1316" spans="9:10" ht="12.75">
      <c r="I1316" s="91">
        <f t="shared" si="184"/>
        <v>450.35000000000036</v>
      </c>
      <c r="J1316">
        <f t="shared" si="185"/>
        <v>93.8</v>
      </c>
    </row>
    <row r="1317" spans="9:10" ht="12.75">
      <c r="I1317" s="91">
        <f aca="true" t="shared" si="186" ref="I1317:I1332">I1316+0.5</f>
        <v>450.85000000000036</v>
      </c>
      <c r="J1317">
        <f t="shared" si="185"/>
        <v>93.8</v>
      </c>
    </row>
    <row r="1318" spans="9:10" ht="12.75">
      <c r="I1318" s="91">
        <f t="shared" si="186"/>
        <v>451.35000000000036</v>
      </c>
      <c r="J1318">
        <f t="shared" si="185"/>
        <v>93.8</v>
      </c>
    </row>
    <row r="1319" spans="9:10" ht="12.75">
      <c r="I1319" s="91">
        <f t="shared" si="186"/>
        <v>451.85000000000036</v>
      </c>
      <c r="J1319">
        <f t="shared" si="185"/>
        <v>93.8</v>
      </c>
    </row>
    <row r="1320" spans="9:10" ht="12.75">
      <c r="I1320" s="91">
        <f t="shared" si="186"/>
        <v>452.35000000000036</v>
      </c>
      <c r="J1320">
        <f t="shared" si="185"/>
        <v>93.8</v>
      </c>
    </row>
    <row r="1321" spans="9:10" ht="12.75">
      <c r="I1321" s="91">
        <f t="shared" si="186"/>
        <v>452.85000000000036</v>
      </c>
      <c r="J1321">
        <f t="shared" si="185"/>
        <v>93.8</v>
      </c>
    </row>
    <row r="1322" spans="9:10" ht="12.75">
      <c r="I1322" s="91">
        <f t="shared" si="186"/>
        <v>453.35000000000036</v>
      </c>
      <c r="J1322">
        <f t="shared" si="185"/>
        <v>93.8</v>
      </c>
    </row>
    <row r="1323" spans="9:10" ht="12.75">
      <c r="I1323" s="91">
        <f t="shared" si="186"/>
        <v>453.85000000000036</v>
      </c>
      <c r="J1323">
        <f t="shared" si="185"/>
        <v>93.8</v>
      </c>
    </row>
    <row r="1324" spans="9:10" ht="12.75">
      <c r="I1324" s="91">
        <f t="shared" si="186"/>
        <v>454.35000000000036</v>
      </c>
      <c r="J1324">
        <f aca="true" t="shared" si="187" ref="J1324:J1339">ROUND(F$2*(1-((1/(E$2*I1324))*(1-(EXP(-E$2*I1324))))),1)</f>
        <v>93.8</v>
      </c>
    </row>
    <row r="1325" spans="9:10" ht="12.75">
      <c r="I1325" s="91">
        <f t="shared" si="186"/>
        <v>454.85000000000036</v>
      </c>
      <c r="J1325">
        <f t="shared" si="187"/>
        <v>93.8</v>
      </c>
    </row>
    <row r="1326" spans="9:10" ht="12.75">
      <c r="I1326" s="91">
        <f t="shared" si="186"/>
        <v>455.35000000000036</v>
      </c>
      <c r="J1326">
        <f t="shared" si="187"/>
        <v>93.8</v>
      </c>
    </row>
    <row r="1327" spans="9:10" ht="12.75">
      <c r="I1327" s="91">
        <f t="shared" si="186"/>
        <v>455.85000000000036</v>
      </c>
      <c r="J1327">
        <f t="shared" si="187"/>
        <v>93.8</v>
      </c>
    </row>
    <row r="1328" spans="9:10" ht="12.75">
      <c r="I1328" s="91">
        <f t="shared" si="186"/>
        <v>456.35000000000036</v>
      </c>
      <c r="J1328">
        <f t="shared" si="187"/>
        <v>93.8</v>
      </c>
    </row>
    <row r="1329" spans="9:10" ht="12.75">
      <c r="I1329" s="91">
        <f t="shared" si="186"/>
        <v>456.85000000000036</v>
      </c>
      <c r="J1329">
        <f t="shared" si="187"/>
        <v>93.8</v>
      </c>
    </row>
    <row r="1330" spans="9:10" ht="12.75">
      <c r="I1330" s="91">
        <f t="shared" si="186"/>
        <v>457.35000000000036</v>
      </c>
      <c r="J1330">
        <f t="shared" si="187"/>
        <v>93.8</v>
      </c>
    </row>
    <row r="1331" spans="9:10" ht="12.75">
      <c r="I1331" s="91">
        <f t="shared" si="186"/>
        <v>457.85000000000036</v>
      </c>
      <c r="J1331">
        <f t="shared" si="187"/>
        <v>93.8</v>
      </c>
    </row>
    <row r="1332" spans="9:10" ht="12.75">
      <c r="I1332" s="91">
        <f t="shared" si="186"/>
        <v>458.35000000000036</v>
      </c>
      <c r="J1332">
        <f t="shared" si="187"/>
        <v>93.8</v>
      </c>
    </row>
    <row r="1333" spans="9:10" ht="12.75">
      <c r="I1333" s="91">
        <f aca="true" t="shared" si="188" ref="I1333:I1348">I1332+0.5</f>
        <v>458.85000000000036</v>
      </c>
      <c r="J1333">
        <f t="shared" si="187"/>
        <v>93.8</v>
      </c>
    </row>
    <row r="1334" spans="9:10" ht="12.75">
      <c r="I1334" s="91">
        <f t="shared" si="188"/>
        <v>459.35000000000036</v>
      </c>
      <c r="J1334">
        <f t="shared" si="187"/>
        <v>93.8</v>
      </c>
    </row>
    <row r="1335" spans="9:10" ht="12.75">
      <c r="I1335" s="91">
        <f t="shared" si="188"/>
        <v>459.85000000000036</v>
      </c>
      <c r="J1335">
        <f t="shared" si="187"/>
        <v>93.8</v>
      </c>
    </row>
    <row r="1336" spans="9:10" ht="12.75">
      <c r="I1336" s="91">
        <f t="shared" si="188"/>
        <v>460.35000000000036</v>
      </c>
      <c r="J1336">
        <f t="shared" si="187"/>
        <v>93.8</v>
      </c>
    </row>
    <row r="1337" spans="9:10" ht="12.75">
      <c r="I1337" s="91">
        <f t="shared" si="188"/>
        <v>460.85000000000036</v>
      </c>
      <c r="J1337">
        <f t="shared" si="187"/>
        <v>93.8</v>
      </c>
    </row>
    <row r="1338" spans="9:10" ht="12.75">
      <c r="I1338" s="91">
        <f t="shared" si="188"/>
        <v>461.35000000000036</v>
      </c>
      <c r="J1338">
        <f t="shared" si="187"/>
        <v>93.8</v>
      </c>
    </row>
    <row r="1339" spans="9:10" ht="12.75">
      <c r="I1339" s="91">
        <f t="shared" si="188"/>
        <v>461.85000000000036</v>
      </c>
      <c r="J1339">
        <f t="shared" si="187"/>
        <v>93.9</v>
      </c>
    </row>
    <row r="1340" spans="9:10" ht="12.75">
      <c r="I1340" s="91">
        <f t="shared" si="188"/>
        <v>462.35000000000036</v>
      </c>
      <c r="J1340">
        <f aca="true" t="shared" si="189" ref="J1340:J1355">ROUND(F$2*(1-((1/(E$2*I1340))*(1-(EXP(-E$2*I1340))))),1)</f>
        <v>93.9</v>
      </c>
    </row>
    <row r="1341" spans="9:10" ht="12.75">
      <c r="I1341" s="91">
        <f t="shared" si="188"/>
        <v>462.85000000000036</v>
      </c>
      <c r="J1341">
        <f t="shared" si="189"/>
        <v>93.9</v>
      </c>
    </row>
    <row r="1342" spans="9:10" ht="12.75">
      <c r="I1342" s="91">
        <f t="shared" si="188"/>
        <v>463.35000000000036</v>
      </c>
      <c r="J1342">
        <f t="shared" si="189"/>
        <v>93.9</v>
      </c>
    </row>
    <row r="1343" spans="9:10" ht="12.75">
      <c r="I1343" s="91">
        <f t="shared" si="188"/>
        <v>463.85000000000036</v>
      </c>
      <c r="J1343">
        <f t="shared" si="189"/>
        <v>93.9</v>
      </c>
    </row>
    <row r="1344" spans="9:10" ht="12.75">
      <c r="I1344" s="91">
        <f t="shared" si="188"/>
        <v>464.35000000000036</v>
      </c>
      <c r="J1344">
        <f t="shared" si="189"/>
        <v>93.9</v>
      </c>
    </row>
    <row r="1345" spans="9:10" ht="12.75">
      <c r="I1345" s="91">
        <f t="shared" si="188"/>
        <v>464.85000000000036</v>
      </c>
      <c r="J1345">
        <f t="shared" si="189"/>
        <v>93.9</v>
      </c>
    </row>
    <row r="1346" spans="9:10" ht="12.75">
      <c r="I1346" s="91">
        <f t="shared" si="188"/>
        <v>465.35000000000036</v>
      </c>
      <c r="J1346">
        <f t="shared" si="189"/>
        <v>93.9</v>
      </c>
    </row>
    <row r="1347" spans="9:10" ht="12.75">
      <c r="I1347" s="91">
        <f t="shared" si="188"/>
        <v>465.85000000000036</v>
      </c>
      <c r="J1347">
        <f t="shared" si="189"/>
        <v>93.9</v>
      </c>
    </row>
    <row r="1348" spans="9:10" ht="12.75">
      <c r="I1348" s="91">
        <f t="shared" si="188"/>
        <v>466.35000000000036</v>
      </c>
      <c r="J1348">
        <f t="shared" si="189"/>
        <v>93.9</v>
      </c>
    </row>
    <row r="1349" spans="9:10" ht="12.75">
      <c r="I1349" s="91">
        <f aca="true" t="shared" si="190" ref="I1349:I1364">I1348+0.5</f>
        <v>466.85000000000036</v>
      </c>
      <c r="J1349">
        <f t="shared" si="189"/>
        <v>93.9</v>
      </c>
    </row>
    <row r="1350" spans="9:10" ht="12.75">
      <c r="I1350" s="91">
        <f t="shared" si="190"/>
        <v>467.35000000000036</v>
      </c>
      <c r="J1350">
        <f t="shared" si="189"/>
        <v>93.9</v>
      </c>
    </row>
    <row r="1351" spans="9:10" ht="12.75">
      <c r="I1351" s="91">
        <f t="shared" si="190"/>
        <v>467.85000000000036</v>
      </c>
      <c r="J1351">
        <f t="shared" si="189"/>
        <v>93.9</v>
      </c>
    </row>
    <row r="1352" spans="9:10" ht="12.75">
      <c r="I1352" s="91">
        <f t="shared" si="190"/>
        <v>468.35000000000036</v>
      </c>
      <c r="J1352">
        <f t="shared" si="189"/>
        <v>93.9</v>
      </c>
    </row>
    <row r="1353" spans="9:10" ht="12.75">
      <c r="I1353" s="91">
        <f t="shared" si="190"/>
        <v>468.85000000000036</v>
      </c>
      <c r="J1353">
        <f t="shared" si="189"/>
        <v>93.9</v>
      </c>
    </row>
    <row r="1354" spans="9:10" ht="12.75">
      <c r="I1354" s="91">
        <f t="shared" si="190"/>
        <v>469.35000000000036</v>
      </c>
      <c r="J1354">
        <f t="shared" si="189"/>
        <v>93.9</v>
      </c>
    </row>
    <row r="1355" spans="9:10" ht="12.75">
      <c r="I1355" s="91">
        <f t="shared" si="190"/>
        <v>469.85000000000036</v>
      </c>
      <c r="J1355">
        <f t="shared" si="189"/>
        <v>93.9</v>
      </c>
    </row>
    <row r="1356" spans="9:10" ht="12.75">
      <c r="I1356" s="91">
        <f t="shared" si="190"/>
        <v>470.35000000000036</v>
      </c>
      <c r="J1356">
        <f aca="true" t="shared" si="191" ref="J1356:J1371">ROUND(F$2*(1-((1/(E$2*I1356))*(1-(EXP(-E$2*I1356))))),1)</f>
        <v>93.9</v>
      </c>
    </row>
    <row r="1357" spans="9:10" ht="12.75">
      <c r="I1357" s="91">
        <f t="shared" si="190"/>
        <v>470.85000000000036</v>
      </c>
      <c r="J1357">
        <f t="shared" si="191"/>
        <v>93.9</v>
      </c>
    </row>
    <row r="1358" spans="9:10" ht="12.75">
      <c r="I1358" s="91">
        <f t="shared" si="190"/>
        <v>471.35000000000036</v>
      </c>
      <c r="J1358">
        <f t="shared" si="191"/>
        <v>93.9</v>
      </c>
    </row>
    <row r="1359" spans="9:10" ht="12.75">
      <c r="I1359" s="91">
        <f t="shared" si="190"/>
        <v>471.85000000000036</v>
      </c>
      <c r="J1359">
        <f t="shared" si="191"/>
        <v>93.9</v>
      </c>
    </row>
    <row r="1360" spans="9:10" ht="12.75">
      <c r="I1360" s="91">
        <f t="shared" si="190"/>
        <v>472.35000000000036</v>
      </c>
      <c r="J1360">
        <f t="shared" si="191"/>
        <v>93.9</v>
      </c>
    </row>
    <row r="1361" spans="9:10" ht="12.75">
      <c r="I1361" s="91">
        <f t="shared" si="190"/>
        <v>472.85000000000036</v>
      </c>
      <c r="J1361">
        <f t="shared" si="191"/>
        <v>93.9</v>
      </c>
    </row>
    <row r="1362" spans="9:10" ht="12.75">
      <c r="I1362" s="91">
        <f t="shared" si="190"/>
        <v>473.35000000000036</v>
      </c>
      <c r="J1362">
        <f t="shared" si="191"/>
        <v>93.9</v>
      </c>
    </row>
    <row r="1363" spans="9:10" ht="12.75">
      <c r="I1363" s="91">
        <f t="shared" si="190"/>
        <v>473.85000000000036</v>
      </c>
      <c r="J1363">
        <f t="shared" si="191"/>
        <v>93.9</v>
      </c>
    </row>
    <row r="1364" spans="9:10" ht="12.75">
      <c r="I1364" s="91">
        <f t="shared" si="190"/>
        <v>474.35000000000036</v>
      </c>
      <c r="J1364">
        <f t="shared" si="191"/>
        <v>93.9</v>
      </c>
    </row>
    <row r="1365" spans="9:10" ht="12.75">
      <c r="I1365" s="91">
        <f aca="true" t="shared" si="192" ref="I1365:I1380">I1364+0.5</f>
        <v>474.85000000000036</v>
      </c>
      <c r="J1365">
        <f t="shared" si="191"/>
        <v>93.9</v>
      </c>
    </row>
    <row r="1366" spans="9:10" ht="12.75">
      <c r="I1366" s="91">
        <f t="shared" si="192"/>
        <v>475.35000000000036</v>
      </c>
      <c r="J1366">
        <f t="shared" si="191"/>
        <v>93.9</v>
      </c>
    </row>
    <row r="1367" spans="9:10" ht="12.75">
      <c r="I1367" s="91">
        <f t="shared" si="192"/>
        <v>475.85000000000036</v>
      </c>
      <c r="J1367">
        <f t="shared" si="191"/>
        <v>93.9</v>
      </c>
    </row>
    <row r="1368" spans="9:10" ht="12.75">
      <c r="I1368" s="91">
        <f t="shared" si="192"/>
        <v>476.35000000000036</v>
      </c>
      <c r="J1368">
        <f t="shared" si="191"/>
        <v>93.9</v>
      </c>
    </row>
    <row r="1369" spans="9:10" ht="12.75">
      <c r="I1369" s="91">
        <f t="shared" si="192"/>
        <v>476.85000000000036</v>
      </c>
      <c r="J1369">
        <f t="shared" si="191"/>
        <v>93.9</v>
      </c>
    </row>
    <row r="1370" spans="9:10" ht="12.75">
      <c r="I1370" s="91">
        <f t="shared" si="192"/>
        <v>477.35000000000036</v>
      </c>
      <c r="J1370">
        <f t="shared" si="191"/>
        <v>93.9</v>
      </c>
    </row>
    <row r="1371" spans="9:10" ht="12.75">
      <c r="I1371" s="91">
        <f t="shared" si="192"/>
        <v>477.85000000000036</v>
      </c>
      <c r="J1371">
        <f t="shared" si="191"/>
        <v>93.9</v>
      </c>
    </row>
    <row r="1372" spans="9:10" ht="12.75">
      <c r="I1372" s="91">
        <f t="shared" si="192"/>
        <v>478.35000000000036</v>
      </c>
      <c r="J1372">
        <f aca="true" t="shared" si="193" ref="J1372:J1387">ROUND(F$2*(1-((1/(E$2*I1372))*(1-(EXP(-E$2*I1372))))),1)</f>
        <v>93.9</v>
      </c>
    </row>
    <row r="1373" spans="9:10" ht="12.75">
      <c r="I1373" s="91">
        <f t="shared" si="192"/>
        <v>478.85000000000036</v>
      </c>
      <c r="J1373">
        <f t="shared" si="193"/>
        <v>93.9</v>
      </c>
    </row>
    <row r="1374" spans="9:10" ht="12.75">
      <c r="I1374" s="91">
        <f t="shared" si="192"/>
        <v>479.35000000000036</v>
      </c>
      <c r="J1374">
        <f t="shared" si="193"/>
        <v>93.9</v>
      </c>
    </row>
    <row r="1375" spans="9:10" ht="12.75">
      <c r="I1375" s="91">
        <f t="shared" si="192"/>
        <v>479.85000000000036</v>
      </c>
      <c r="J1375">
        <f t="shared" si="193"/>
        <v>93.9</v>
      </c>
    </row>
    <row r="1376" spans="9:10" ht="12.75">
      <c r="I1376" s="91">
        <f t="shared" si="192"/>
        <v>480.35000000000036</v>
      </c>
      <c r="J1376">
        <f t="shared" si="193"/>
        <v>93.9</v>
      </c>
    </row>
    <row r="1377" spans="9:10" ht="12.75">
      <c r="I1377" s="91">
        <f t="shared" si="192"/>
        <v>480.85000000000036</v>
      </c>
      <c r="J1377">
        <f t="shared" si="193"/>
        <v>93.9</v>
      </c>
    </row>
    <row r="1378" spans="9:10" ht="12.75">
      <c r="I1378" s="91">
        <f t="shared" si="192"/>
        <v>481.35000000000036</v>
      </c>
      <c r="J1378">
        <f t="shared" si="193"/>
        <v>93.9</v>
      </c>
    </row>
    <row r="1379" spans="9:10" ht="12.75">
      <c r="I1379" s="91">
        <f t="shared" si="192"/>
        <v>481.85000000000036</v>
      </c>
      <c r="J1379">
        <f t="shared" si="193"/>
        <v>93.9</v>
      </c>
    </row>
    <row r="1380" spans="9:10" ht="12.75">
      <c r="I1380" s="91">
        <f t="shared" si="192"/>
        <v>482.35000000000036</v>
      </c>
      <c r="J1380">
        <f t="shared" si="193"/>
        <v>93.9</v>
      </c>
    </row>
    <row r="1381" spans="9:10" ht="12.75">
      <c r="I1381" s="91">
        <f aca="true" t="shared" si="194" ref="I1381:I1396">I1380+0.5</f>
        <v>482.85000000000036</v>
      </c>
      <c r="J1381">
        <f t="shared" si="193"/>
        <v>93.9</v>
      </c>
    </row>
    <row r="1382" spans="9:10" ht="12.75">
      <c r="I1382" s="91">
        <f t="shared" si="194"/>
        <v>483.35000000000036</v>
      </c>
      <c r="J1382">
        <f t="shared" si="193"/>
        <v>93.9</v>
      </c>
    </row>
    <row r="1383" spans="9:10" ht="12.75">
      <c r="I1383" s="91">
        <f t="shared" si="194"/>
        <v>483.85000000000036</v>
      </c>
      <c r="J1383">
        <f t="shared" si="193"/>
        <v>93.9</v>
      </c>
    </row>
    <row r="1384" spans="9:10" ht="12.75">
      <c r="I1384" s="91">
        <f t="shared" si="194"/>
        <v>484.35000000000036</v>
      </c>
      <c r="J1384">
        <f t="shared" si="193"/>
        <v>93.9</v>
      </c>
    </row>
    <row r="1385" spans="9:10" ht="12.75">
      <c r="I1385" s="91">
        <f t="shared" si="194"/>
        <v>484.85000000000036</v>
      </c>
      <c r="J1385">
        <f t="shared" si="193"/>
        <v>93.9</v>
      </c>
    </row>
    <row r="1386" spans="9:10" ht="12.75">
      <c r="I1386" s="91">
        <f t="shared" si="194"/>
        <v>485.35000000000036</v>
      </c>
      <c r="J1386">
        <f t="shared" si="193"/>
        <v>93.9</v>
      </c>
    </row>
    <row r="1387" spans="9:10" ht="12.75">
      <c r="I1387" s="91">
        <f t="shared" si="194"/>
        <v>485.85000000000036</v>
      </c>
      <c r="J1387">
        <f t="shared" si="193"/>
        <v>93.9</v>
      </c>
    </row>
    <row r="1388" spans="9:10" ht="12.75">
      <c r="I1388" s="91">
        <f t="shared" si="194"/>
        <v>486.35000000000036</v>
      </c>
      <c r="J1388">
        <f aca="true" t="shared" si="195" ref="J1388:J1403">ROUND(F$2*(1-((1/(E$2*I1388))*(1-(EXP(-E$2*I1388))))),1)</f>
        <v>93.9</v>
      </c>
    </row>
    <row r="1389" spans="9:10" ht="12.75">
      <c r="I1389" s="91">
        <f t="shared" si="194"/>
        <v>486.85000000000036</v>
      </c>
      <c r="J1389">
        <f t="shared" si="195"/>
        <v>93.9</v>
      </c>
    </row>
    <row r="1390" spans="9:10" ht="12.75">
      <c r="I1390" s="91">
        <f t="shared" si="194"/>
        <v>487.35000000000036</v>
      </c>
      <c r="J1390">
        <f t="shared" si="195"/>
        <v>93.9</v>
      </c>
    </row>
    <row r="1391" spans="9:10" ht="12.75">
      <c r="I1391" s="91">
        <f t="shared" si="194"/>
        <v>487.85000000000036</v>
      </c>
      <c r="J1391">
        <f t="shared" si="195"/>
        <v>93.9</v>
      </c>
    </row>
    <row r="1392" spans="9:10" ht="12.75">
      <c r="I1392" s="91">
        <f t="shared" si="194"/>
        <v>488.35000000000036</v>
      </c>
      <c r="J1392">
        <f t="shared" si="195"/>
        <v>93.9</v>
      </c>
    </row>
    <row r="1393" spans="9:10" ht="12.75">
      <c r="I1393" s="91">
        <f t="shared" si="194"/>
        <v>488.85000000000036</v>
      </c>
      <c r="J1393">
        <f t="shared" si="195"/>
        <v>93.9</v>
      </c>
    </row>
    <row r="1394" spans="9:10" ht="12.75">
      <c r="I1394" s="91">
        <f t="shared" si="194"/>
        <v>489.35000000000036</v>
      </c>
      <c r="J1394">
        <f t="shared" si="195"/>
        <v>93.9</v>
      </c>
    </row>
    <row r="1395" spans="9:10" ht="12.75">
      <c r="I1395" s="91">
        <f t="shared" si="194"/>
        <v>489.85000000000036</v>
      </c>
      <c r="J1395">
        <f t="shared" si="195"/>
        <v>93.9</v>
      </c>
    </row>
    <row r="1396" spans="9:10" ht="12.75">
      <c r="I1396" s="91">
        <f t="shared" si="194"/>
        <v>490.35000000000036</v>
      </c>
      <c r="J1396">
        <f t="shared" si="195"/>
        <v>93.9</v>
      </c>
    </row>
    <row r="1397" spans="9:10" ht="12.75">
      <c r="I1397" s="91">
        <f aca="true" t="shared" si="196" ref="I1397:I1412">I1396+0.5</f>
        <v>490.85000000000036</v>
      </c>
      <c r="J1397">
        <f t="shared" si="195"/>
        <v>93.9</v>
      </c>
    </row>
    <row r="1398" spans="9:10" ht="12.75">
      <c r="I1398" s="91">
        <f t="shared" si="196"/>
        <v>491.35000000000036</v>
      </c>
      <c r="J1398">
        <f t="shared" si="195"/>
        <v>93.9</v>
      </c>
    </row>
    <row r="1399" spans="9:10" ht="12.75">
      <c r="I1399" s="91">
        <f t="shared" si="196"/>
        <v>491.85000000000036</v>
      </c>
      <c r="J1399">
        <f t="shared" si="195"/>
        <v>93.9</v>
      </c>
    </row>
    <row r="1400" spans="9:10" ht="12.75">
      <c r="I1400" s="91">
        <f t="shared" si="196"/>
        <v>492.35000000000036</v>
      </c>
      <c r="J1400">
        <f t="shared" si="195"/>
        <v>93.9</v>
      </c>
    </row>
    <row r="1401" spans="9:10" ht="12.75">
      <c r="I1401" s="91">
        <f t="shared" si="196"/>
        <v>492.85000000000036</v>
      </c>
      <c r="J1401">
        <f t="shared" si="195"/>
        <v>93.9</v>
      </c>
    </row>
    <row r="1402" spans="9:10" ht="12.75">
      <c r="I1402" s="91">
        <f t="shared" si="196"/>
        <v>493.35000000000036</v>
      </c>
      <c r="J1402">
        <f t="shared" si="195"/>
        <v>93.9</v>
      </c>
    </row>
    <row r="1403" spans="9:10" ht="12.75">
      <c r="I1403" s="91">
        <f t="shared" si="196"/>
        <v>493.85000000000036</v>
      </c>
      <c r="J1403">
        <f t="shared" si="195"/>
        <v>93.9</v>
      </c>
    </row>
    <row r="1404" spans="9:10" ht="12.75">
      <c r="I1404" s="91">
        <f t="shared" si="196"/>
        <v>494.35000000000036</v>
      </c>
      <c r="J1404">
        <f aca="true" t="shared" si="197" ref="J1404:J1419">ROUND(F$2*(1-((1/(E$2*I1404))*(1-(EXP(-E$2*I1404))))),1)</f>
        <v>93.9</v>
      </c>
    </row>
    <row r="1405" spans="9:10" ht="12.75">
      <c r="I1405" s="91">
        <f t="shared" si="196"/>
        <v>494.85000000000036</v>
      </c>
      <c r="J1405">
        <f t="shared" si="197"/>
        <v>93.9</v>
      </c>
    </row>
    <row r="1406" spans="9:10" ht="12.75">
      <c r="I1406" s="91">
        <f t="shared" si="196"/>
        <v>495.35000000000036</v>
      </c>
      <c r="J1406">
        <f t="shared" si="197"/>
        <v>93.9</v>
      </c>
    </row>
    <row r="1407" spans="9:10" ht="12.75">
      <c r="I1407" s="91">
        <f t="shared" si="196"/>
        <v>495.85000000000036</v>
      </c>
      <c r="J1407">
        <f t="shared" si="197"/>
        <v>93.9</v>
      </c>
    </row>
    <row r="1408" spans="9:10" ht="12.75">
      <c r="I1408" s="91">
        <f t="shared" si="196"/>
        <v>496.35000000000036</v>
      </c>
      <c r="J1408">
        <f t="shared" si="197"/>
        <v>93.9</v>
      </c>
    </row>
    <row r="1409" spans="9:10" ht="12.75">
      <c r="I1409" s="91">
        <f t="shared" si="196"/>
        <v>496.85000000000036</v>
      </c>
      <c r="J1409">
        <f t="shared" si="197"/>
        <v>93.9</v>
      </c>
    </row>
    <row r="1410" spans="9:10" ht="12.75">
      <c r="I1410" s="91">
        <f t="shared" si="196"/>
        <v>497.35000000000036</v>
      </c>
      <c r="J1410">
        <f t="shared" si="197"/>
        <v>93.9</v>
      </c>
    </row>
    <row r="1411" spans="9:10" ht="12.75">
      <c r="I1411" s="91">
        <f t="shared" si="196"/>
        <v>497.85000000000036</v>
      </c>
      <c r="J1411">
        <f t="shared" si="197"/>
        <v>93.9</v>
      </c>
    </row>
    <row r="1412" spans="9:10" ht="12.75">
      <c r="I1412" s="91">
        <f t="shared" si="196"/>
        <v>498.35000000000036</v>
      </c>
      <c r="J1412">
        <f t="shared" si="197"/>
        <v>93.9</v>
      </c>
    </row>
    <row r="1413" spans="9:10" ht="12.75">
      <c r="I1413" s="91">
        <f aca="true" t="shared" si="198" ref="I1413:I1428">I1412+0.5</f>
        <v>498.85000000000036</v>
      </c>
      <c r="J1413">
        <f t="shared" si="197"/>
        <v>93.9</v>
      </c>
    </row>
    <row r="1414" spans="9:10" ht="12.75">
      <c r="I1414" s="91">
        <f t="shared" si="198"/>
        <v>499.35000000000036</v>
      </c>
      <c r="J1414">
        <f t="shared" si="197"/>
        <v>93.9</v>
      </c>
    </row>
    <row r="1415" spans="9:10" ht="12.75">
      <c r="I1415" s="91">
        <f t="shared" si="198"/>
        <v>499.85000000000036</v>
      </c>
      <c r="J1415">
        <f t="shared" si="197"/>
        <v>93.9</v>
      </c>
    </row>
    <row r="1416" spans="9:10" ht="12.75">
      <c r="I1416" s="91">
        <f t="shared" si="198"/>
        <v>500.35000000000036</v>
      </c>
      <c r="J1416">
        <f t="shared" si="197"/>
        <v>93.9</v>
      </c>
    </row>
    <row r="1417" spans="9:10" ht="12.75">
      <c r="I1417" s="91">
        <f t="shared" si="198"/>
        <v>500.85000000000036</v>
      </c>
      <c r="J1417">
        <f t="shared" si="197"/>
        <v>93.9</v>
      </c>
    </row>
    <row r="1418" spans="9:10" ht="12.75">
      <c r="I1418" s="91">
        <f t="shared" si="198"/>
        <v>501.35000000000036</v>
      </c>
      <c r="J1418">
        <f t="shared" si="197"/>
        <v>93.9</v>
      </c>
    </row>
    <row r="1419" spans="9:10" ht="12.75">
      <c r="I1419" s="91">
        <f t="shared" si="198"/>
        <v>501.85000000000036</v>
      </c>
      <c r="J1419">
        <f t="shared" si="197"/>
        <v>93.9</v>
      </c>
    </row>
    <row r="1420" spans="9:10" ht="12.75">
      <c r="I1420" s="91">
        <f t="shared" si="198"/>
        <v>502.35000000000036</v>
      </c>
      <c r="J1420">
        <f aca="true" t="shared" si="199" ref="J1420:J1435">ROUND(F$2*(1-((1/(E$2*I1420))*(1-(EXP(-E$2*I1420))))),1)</f>
        <v>93.9</v>
      </c>
    </row>
    <row r="1421" spans="9:10" ht="12.75">
      <c r="I1421" s="91">
        <f t="shared" si="198"/>
        <v>502.85000000000036</v>
      </c>
      <c r="J1421">
        <f t="shared" si="199"/>
        <v>93.9</v>
      </c>
    </row>
    <row r="1422" spans="9:10" ht="12.75">
      <c r="I1422" s="91">
        <f t="shared" si="198"/>
        <v>503.35000000000036</v>
      </c>
      <c r="J1422">
        <f t="shared" si="199"/>
        <v>93.9</v>
      </c>
    </row>
    <row r="1423" spans="9:10" ht="12.75">
      <c r="I1423" s="91">
        <f t="shared" si="198"/>
        <v>503.85000000000036</v>
      </c>
      <c r="J1423">
        <f t="shared" si="199"/>
        <v>93.9</v>
      </c>
    </row>
    <row r="1424" spans="9:10" ht="12.75">
      <c r="I1424" s="91">
        <f t="shared" si="198"/>
        <v>504.35000000000036</v>
      </c>
      <c r="J1424">
        <f t="shared" si="199"/>
        <v>93.9</v>
      </c>
    </row>
    <row r="1425" spans="9:10" ht="12.75">
      <c r="I1425" s="91">
        <f t="shared" si="198"/>
        <v>504.85000000000036</v>
      </c>
      <c r="J1425">
        <f t="shared" si="199"/>
        <v>93.9</v>
      </c>
    </row>
    <row r="1426" spans="9:10" ht="12.75">
      <c r="I1426" s="91">
        <f t="shared" si="198"/>
        <v>505.35000000000036</v>
      </c>
      <c r="J1426">
        <f t="shared" si="199"/>
        <v>93.9</v>
      </c>
    </row>
    <row r="1427" spans="9:10" ht="12.75">
      <c r="I1427" s="91">
        <f t="shared" si="198"/>
        <v>505.85000000000036</v>
      </c>
      <c r="J1427">
        <f t="shared" si="199"/>
        <v>93.9</v>
      </c>
    </row>
    <row r="1428" spans="9:10" ht="12.75">
      <c r="I1428" s="91">
        <f t="shared" si="198"/>
        <v>506.35000000000036</v>
      </c>
      <c r="J1428">
        <f t="shared" si="199"/>
        <v>93.9</v>
      </c>
    </row>
    <row r="1429" spans="9:10" ht="12.75">
      <c r="I1429" s="91">
        <f aca="true" t="shared" si="200" ref="I1429:I1444">I1428+0.5</f>
        <v>506.85000000000036</v>
      </c>
      <c r="J1429">
        <f t="shared" si="199"/>
        <v>93.9</v>
      </c>
    </row>
    <row r="1430" spans="9:10" ht="12.75">
      <c r="I1430" s="91">
        <f t="shared" si="200"/>
        <v>507.35000000000036</v>
      </c>
      <c r="J1430">
        <f t="shared" si="199"/>
        <v>93.9</v>
      </c>
    </row>
    <row r="1431" spans="9:10" ht="12.75">
      <c r="I1431" s="91">
        <f t="shared" si="200"/>
        <v>507.85000000000036</v>
      </c>
      <c r="J1431">
        <f t="shared" si="199"/>
        <v>93.9</v>
      </c>
    </row>
    <row r="1432" spans="9:10" ht="12.75">
      <c r="I1432" s="91">
        <f t="shared" si="200"/>
        <v>508.35000000000036</v>
      </c>
      <c r="J1432">
        <f t="shared" si="199"/>
        <v>93.9</v>
      </c>
    </row>
    <row r="1433" spans="9:10" ht="12.75">
      <c r="I1433" s="91">
        <f t="shared" si="200"/>
        <v>508.85000000000036</v>
      </c>
      <c r="J1433">
        <f t="shared" si="199"/>
        <v>93.9</v>
      </c>
    </row>
    <row r="1434" spans="9:10" ht="12.75">
      <c r="I1434" s="91">
        <f t="shared" si="200"/>
        <v>509.35000000000036</v>
      </c>
      <c r="J1434">
        <f t="shared" si="199"/>
        <v>93.9</v>
      </c>
    </row>
    <row r="1435" spans="9:10" ht="12.75">
      <c r="I1435" s="91">
        <f t="shared" si="200"/>
        <v>509.85000000000036</v>
      </c>
      <c r="J1435">
        <f t="shared" si="199"/>
        <v>93.9</v>
      </c>
    </row>
    <row r="1436" spans="9:10" ht="12.75">
      <c r="I1436" s="91">
        <f t="shared" si="200"/>
        <v>510.35000000000036</v>
      </c>
      <c r="J1436">
        <f aca="true" t="shared" si="201" ref="J1436:J1451">ROUND(F$2*(1-((1/(E$2*I1436))*(1-(EXP(-E$2*I1436))))),1)</f>
        <v>93.9</v>
      </c>
    </row>
    <row r="1437" spans="9:10" ht="12.75">
      <c r="I1437" s="91">
        <f t="shared" si="200"/>
        <v>510.85000000000036</v>
      </c>
      <c r="J1437">
        <f t="shared" si="201"/>
        <v>93.9</v>
      </c>
    </row>
    <row r="1438" spans="9:10" ht="12.75">
      <c r="I1438" s="91">
        <f t="shared" si="200"/>
        <v>511.35000000000036</v>
      </c>
      <c r="J1438">
        <f t="shared" si="201"/>
        <v>93.9</v>
      </c>
    </row>
    <row r="1439" spans="9:10" ht="12.75">
      <c r="I1439" s="91">
        <f t="shared" si="200"/>
        <v>511.85000000000036</v>
      </c>
      <c r="J1439">
        <f t="shared" si="201"/>
        <v>93.9</v>
      </c>
    </row>
    <row r="1440" spans="9:10" ht="12.75">
      <c r="I1440" s="91">
        <f t="shared" si="200"/>
        <v>512.3500000000004</v>
      </c>
      <c r="J1440">
        <f t="shared" si="201"/>
        <v>93.9</v>
      </c>
    </row>
    <row r="1441" spans="9:10" ht="12.75">
      <c r="I1441" s="91">
        <f t="shared" si="200"/>
        <v>512.8500000000004</v>
      </c>
      <c r="J1441">
        <f t="shared" si="201"/>
        <v>93.9</v>
      </c>
    </row>
    <row r="1442" spans="9:10" ht="12.75">
      <c r="I1442" s="91">
        <f t="shared" si="200"/>
        <v>513.3500000000004</v>
      </c>
      <c r="J1442">
        <f t="shared" si="201"/>
        <v>93.9</v>
      </c>
    </row>
    <row r="1443" spans="9:10" ht="12.75">
      <c r="I1443" s="91">
        <f t="shared" si="200"/>
        <v>513.8500000000004</v>
      </c>
      <c r="J1443">
        <f t="shared" si="201"/>
        <v>93.9</v>
      </c>
    </row>
    <row r="1444" spans="9:10" ht="12.75">
      <c r="I1444" s="91">
        <f t="shared" si="200"/>
        <v>514.3500000000004</v>
      </c>
      <c r="J1444">
        <f t="shared" si="201"/>
        <v>93.9</v>
      </c>
    </row>
    <row r="1445" spans="9:10" ht="12.75">
      <c r="I1445" s="91">
        <f aca="true" t="shared" si="202" ref="I1445:I1460">I1444+0.5</f>
        <v>514.8500000000004</v>
      </c>
      <c r="J1445">
        <f t="shared" si="201"/>
        <v>93.9</v>
      </c>
    </row>
    <row r="1446" spans="9:10" ht="12.75">
      <c r="I1446" s="91">
        <f t="shared" si="202"/>
        <v>515.3500000000004</v>
      </c>
      <c r="J1446">
        <f t="shared" si="201"/>
        <v>93.9</v>
      </c>
    </row>
    <row r="1447" spans="9:10" ht="12.75">
      <c r="I1447" s="91">
        <f t="shared" si="202"/>
        <v>515.8500000000004</v>
      </c>
      <c r="J1447">
        <f t="shared" si="201"/>
        <v>93.9</v>
      </c>
    </row>
    <row r="1448" spans="9:10" ht="12.75">
      <c r="I1448" s="91">
        <f t="shared" si="202"/>
        <v>516.3500000000004</v>
      </c>
      <c r="J1448">
        <f t="shared" si="201"/>
        <v>93.9</v>
      </c>
    </row>
    <row r="1449" spans="9:10" ht="12.75">
      <c r="I1449" s="91">
        <f t="shared" si="202"/>
        <v>516.8500000000004</v>
      </c>
      <c r="J1449">
        <f t="shared" si="201"/>
        <v>93.9</v>
      </c>
    </row>
    <row r="1450" spans="9:10" ht="12.75">
      <c r="I1450" s="91">
        <f t="shared" si="202"/>
        <v>517.3500000000004</v>
      </c>
      <c r="J1450">
        <f t="shared" si="201"/>
        <v>93.9</v>
      </c>
    </row>
    <row r="1451" spans="9:10" ht="12.75">
      <c r="I1451" s="91">
        <f t="shared" si="202"/>
        <v>517.8500000000004</v>
      </c>
      <c r="J1451">
        <f t="shared" si="201"/>
        <v>93.9</v>
      </c>
    </row>
    <row r="1452" spans="9:10" ht="12.75">
      <c r="I1452" s="91">
        <f t="shared" si="202"/>
        <v>518.3500000000004</v>
      </c>
      <c r="J1452">
        <f aca="true" t="shared" si="203" ref="J1452:J1467">ROUND(F$2*(1-((1/(E$2*I1452))*(1-(EXP(-E$2*I1452))))),1)</f>
        <v>93.9</v>
      </c>
    </row>
    <row r="1453" spans="9:10" ht="12.75">
      <c r="I1453" s="91">
        <f t="shared" si="202"/>
        <v>518.8500000000004</v>
      </c>
      <c r="J1453">
        <f t="shared" si="203"/>
        <v>93.9</v>
      </c>
    </row>
    <row r="1454" spans="9:10" ht="12.75">
      <c r="I1454" s="91">
        <f t="shared" si="202"/>
        <v>519.3500000000004</v>
      </c>
      <c r="J1454">
        <f t="shared" si="203"/>
        <v>93.9</v>
      </c>
    </row>
    <row r="1455" spans="9:10" ht="12.75">
      <c r="I1455" s="91">
        <f t="shared" si="202"/>
        <v>519.8500000000004</v>
      </c>
      <c r="J1455">
        <f t="shared" si="203"/>
        <v>93.9</v>
      </c>
    </row>
    <row r="1456" spans="9:10" ht="12.75">
      <c r="I1456" s="91">
        <f t="shared" si="202"/>
        <v>520.3500000000004</v>
      </c>
      <c r="J1456">
        <f t="shared" si="203"/>
        <v>93.9</v>
      </c>
    </row>
    <row r="1457" spans="9:10" ht="12.75">
      <c r="I1457" s="91">
        <f t="shared" si="202"/>
        <v>520.8500000000004</v>
      </c>
      <c r="J1457">
        <f t="shared" si="203"/>
        <v>93.9</v>
      </c>
    </row>
    <row r="1458" spans="9:10" ht="12.75">
      <c r="I1458" s="91">
        <f t="shared" si="202"/>
        <v>521.3500000000004</v>
      </c>
      <c r="J1458">
        <f t="shared" si="203"/>
        <v>93.9</v>
      </c>
    </row>
    <row r="1459" spans="9:10" ht="12.75">
      <c r="I1459" s="91">
        <f t="shared" si="202"/>
        <v>521.8500000000004</v>
      </c>
      <c r="J1459">
        <f t="shared" si="203"/>
        <v>93.9</v>
      </c>
    </row>
    <row r="1460" spans="9:10" ht="12.75">
      <c r="I1460" s="91">
        <f t="shared" si="202"/>
        <v>522.3500000000004</v>
      </c>
      <c r="J1460">
        <f t="shared" si="203"/>
        <v>93.9</v>
      </c>
    </row>
    <row r="1461" spans="9:10" ht="12.75">
      <c r="I1461" s="91">
        <f aca="true" t="shared" si="204" ref="I1461:I1476">I1460+0.5</f>
        <v>522.8500000000004</v>
      </c>
      <c r="J1461">
        <f t="shared" si="203"/>
        <v>93.9</v>
      </c>
    </row>
    <row r="1462" spans="9:10" ht="12.75">
      <c r="I1462" s="91">
        <f t="shared" si="204"/>
        <v>523.3500000000004</v>
      </c>
      <c r="J1462">
        <f t="shared" si="203"/>
        <v>93.9</v>
      </c>
    </row>
    <row r="1463" spans="9:10" ht="12.75">
      <c r="I1463" s="91">
        <f t="shared" si="204"/>
        <v>523.8500000000004</v>
      </c>
      <c r="J1463">
        <f t="shared" si="203"/>
        <v>93.9</v>
      </c>
    </row>
    <row r="1464" spans="9:10" ht="12.75">
      <c r="I1464" s="91">
        <f t="shared" si="204"/>
        <v>524.3500000000004</v>
      </c>
      <c r="J1464">
        <f t="shared" si="203"/>
        <v>93.9</v>
      </c>
    </row>
    <row r="1465" spans="9:10" ht="12.75">
      <c r="I1465" s="91">
        <f t="shared" si="204"/>
        <v>524.8500000000004</v>
      </c>
      <c r="J1465">
        <f t="shared" si="203"/>
        <v>93.9</v>
      </c>
    </row>
    <row r="1466" spans="9:10" ht="12.75">
      <c r="I1466" s="91">
        <f t="shared" si="204"/>
        <v>525.3500000000004</v>
      </c>
      <c r="J1466">
        <f t="shared" si="203"/>
        <v>93.9</v>
      </c>
    </row>
    <row r="1467" spans="9:10" ht="12.75">
      <c r="I1467" s="91">
        <f t="shared" si="204"/>
        <v>525.8500000000004</v>
      </c>
      <c r="J1467">
        <f t="shared" si="203"/>
        <v>93.9</v>
      </c>
    </row>
    <row r="1468" spans="9:10" ht="12.75">
      <c r="I1468" s="91">
        <f t="shared" si="204"/>
        <v>526.3500000000004</v>
      </c>
      <c r="J1468">
        <f aca="true" t="shared" si="205" ref="J1468:J1483">ROUND(F$2*(1-((1/(E$2*I1468))*(1-(EXP(-E$2*I1468))))),1)</f>
        <v>93.9</v>
      </c>
    </row>
    <row r="1469" spans="9:10" ht="12.75">
      <c r="I1469" s="91">
        <f t="shared" si="204"/>
        <v>526.8500000000004</v>
      </c>
      <c r="J1469">
        <f t="shared" si="205"/>
        <v>93.9</v>
      </c>
    </row>
    <row r="1470" spans="9:10" ht="12.75">
      <c r="I1470" s="91">
        <f t="shared" si="204"/>
        <v>527.3500000000004</v>
      </c>
      <c r="J1470">
        <f t="shared" si="205"/>
        <v>93.9</v>
      </c>
    </row>
    <row r="1471" spans="9:10" ht="12.75">
      <c r="I1471" s="91">
        <f t="shared" si="204"/>
        <v>527.8500000000004</v>
      </c>
      <c r="J1471">
        <f t="shared" si="205"/>
        <v>93.9</v>
      </c>
    </row>
    <row r="1472" spans="9:10" ht="12.75">
      <c r="I1472" s="91">
        <f t="shared" si="204"/>
        <v>528.3500000000004</v>
      </c>
      <c r="J1472">
        <f t="shared" si="205"/>
        <v>93.9</v>
      </c>
    </row>
    <row r="1473" spans="9:10" ht="12.75">
      <c r="I1473" s="91">
        <f t="shared" si="204"/>
        <v>528.8500000000004</v>
      </c>
      <c r="J1473">
        <f t="shared" si="205"/>
        <v>93.9</v>
      </c>
    </row>
    <row r="1474" spans="9:10" ht="12.75">
      <c r="I1474" s="91">
        <f t="shared" si="204"/>
        <v>529.3500000000004</v>
      </c>
      <c r="J1474">
        <f t="shared" si="205"/>
        <v>93.9</v>
      </c>
    </row>
    <row r="1475" spans="9:10" ht="12.75">
      <c r="I1475" s="91">
        <f t="shared" si="204"/>
        <v>529.8500000000004</v>
      </c>
      <c r="J1475">
        <f t="shared" si="205"/>
        <v>93.9</v>
      </c>
    </row>
    <row r="1476" spans="9:10" ht="12.75">
      <c r="I1476" s="91">
        <f t="shared" si="204"/>
        <v>530.3500000000004</v>
      </c>
      <c r="J1476">
        <f t="shared" si="205"/>
        <v>93.9</v>
      </c>
    </row>
    <row r="1477" spans="9:10" ht="12.75">
      <c r="I1477" s="91">
        <f aca="true" t="shared" si="206" ref="I1477:I1492">I1476+0.5</f>
        <v>530.8500000000004</v>
      </c>
      <c r="J1477">
        <f t="shared" si="205"/>
        <v>93.9</v>
      </c>
    </row>
    <row r="1478" spans="9:10" ht="12.75">
      <c r="I1478" s="91">
        <f t="shared" si="206"/>
        <v>531.3500000000004</v>
      </c>
      <c r="J1478">
        <f t="shared" si="205"/>
        <v>93.9</v>
      </c>
    </row>
    <row r="1479" spans="9:10" ht="12.75">
      <c r="I1479" s="91">
        <f t="shared" si="206"/>
        <v>531.8500000000004</v>
      </c>
      <c r="J1479">
        <f t="shared" si="205"/>
        <v>93.9</v>
      </c>
    </row>
    <row r="1480" spans="9:10" ht="12.75">
      <c r="I1480" s="91">
        <f t="shared" si="206"/>
        <v>532.3500000000004</v>
      </c>
      <c r="J1480">
        <f t="shared" si="205"/>
        <v>93.9</v>
      </c>
    </row>
    <row r="1481" spans="9:10" ht="12.75">
      <c r="I1481" s="91">
        <f t="shared" si="206"/>
        <v>532.8500000000004</v>
      </c>
      <c r="J1481">
        <f t="shared" si="205"/>
        <v>93.9</v>
      </c>
    </row>
    <row r="1482" spans="9:10" ht="12.75">
      <c r="I1482" s="91">
        <f t="shared" si="206"/>
        <v>533.3500000000004</v>
      </c>
      <c r="J1482">
        <f t="shared" si="205"/>
        <v>93.9</v>
      </c>
    </row>
    <row r="1483" spans="9:10" ht="12.75">
      <c r="I1483" s="91">
        <f t="shared" si="206"/>
        <v>533.8500000000004</v>
      </c>
      <c r="J1483">
        <f t="shared" si="205"/>
        <v>93.9</v>
      </c>
    </row>
    <row r="1484" spans="9:10" ht="12.75">
      <c r="I1484" s="91">
        <f t="shared" si="206"/>
        <v>534.3500000000004</v>
      </c>
      <c r="J1484">
        <f aca="true" t="shared" si="207" ref="J1484:J1499">ROUND(F$2*(1-((1/(E$2*I1484))*(1-(EXP(-E$2*I1484))))),1)</f>
        <v>93.9</v>
      </c>
    </row>
    <row r="1485" spans="9:10" ht="12.75">
      <c r="I1485" s="91">
        <f t="shared" si="206"/>
        <v>534.8500000000004</v>
      </c>
      <c r="J1485">
        <f t="shared" si="207"/>
        <v>93.9</v>
      </c>
    </row>
    <row r="1486" spans="9:10" ht="12.75">
      <c r="I1486" s="91">
        <f t="shared" si="206"/>
        <v>535.3500000000004</v>
      </c>
      <c r="J1486">
        <f t="shared" si="207"/>
        <v>93.9</v>
      </c>
    </row>
    <row r="1487" spans="9:10" ht="12.75">
      <c r="I1487" s="91">
        <f t="shared" si="206"/>
        <v>535.8500000000004</v>
      </c>
      <c r="J1487">
        <f t="shared" si="207"/>
        <v>93.9</v>
      </c>
    </row>
    <row r="1488" spans="9:10" ht="12.75">
      <c r="I1488" s="91">
        <f t="shared" si="206"/>
        <v>536.3500000000004</v>
      </c>
      <c r="J1488">
        <f t="shared" si="207"/>
        <v>93.9</v>
      </c>
    </row>
    <row r="1489" spans="9:10" ht="12.75">
      <c r="I1489" s="91">
        <f t="shared" si="206"/>
        <v>536.8500000000004</v>
      </c>
      <c r="J1489">
        <f t="shared" si="207"/>
        <v>93.9</v>
      </c>
    </row>
    <row r="1490" spans="9:10" ht="12.75">
      <c r="I1490" s="91">
        <f t="shared" si="206"/>
        <v>537.3500000000004</v>
      </c>
      <c r="J1490">
        <f t="shared" si="207"/>
        <v>93.9</v>
      </c>
    </row>
    <row r="1491" spans="9:10" ht="12.75">
      <c r="I1491" s="91">
        <f t="shared" si="206"/>
        <v>537.8500000000004</v>
      </c>
      <c r="J1491">
        <f t="shared" si="207"/>
        <v>93.9</v>
      </c>
    </row>
    <row r="1492" spans="9:10" ht="12.75">
      <c r="I1492" s="91">
        <f t="shared" si="206"/>
        <v>538.3500000000004</v>
      </c>
      <c r="J1492">
        <f t="shared" si="207"/>
        <v>93.9</v>
      </c>
    </row>
    <row r="1493" spans="9:10" ht="12.75">
      <c r="I1493" s="91">
        <f aca="true" t="shared" si="208" ref="I1493:I1508">I1492+0.5</f>
        <v>538.8500000000004</v>
      </c>
      <c r="J1493">
        <f t="shared" si="207"/>
        <v>93.9</v>
      </c>
    </row>
    <row r="1494" spans="9:10" ht="12.75">
      <c r="I1494" s="91">
        <f t="shared" si="208"/>
        <v>539.3500000000004</v>
      </c>
      <c r="J1494">
        <f t="shared" si="207"/>
        <v>93.9</v>
      </c>
    </row>
    <row r="1495" spans="9:10" ht="12.75">
      <c r="I1495" s="91">
        <f t="shared" si="208"/>
        <v>539.8500000000004</v>
      </c>
      <c r="J1495">
        <f t="shared" si="207"/>
        <v>93.9</v>
      </c>
    </row>
    <row r="1496" spans="9:10" ht="12.75">
      <c r="I1496" s="91">
        <f t="shared" si="208"/>
        <v>540.3500000000004</v>
      </c>
      <c r="J1496">
        <f t="shared" si="207"/>
        <v>93.9</v>
      </c>
    </row>
    <row r="1497" spans="9:10" ht="12.75">
      <c r="I1497" s="91">
        <f t="shared" si="208"/>
        <v>540.8500000000004</v>
      </c>
      <c r="J1497">
        <f t="shared" si="207"/>
        <v>93.9</v>
      </c>
    </row>
    <row r="1498" spans="9:10" ht="12.75">
      <c r="I1498" s="91">
        <f t="shared" si="208"/>
        <v>541.3500000000004</v>
      </c>
      <c r="J1498">
        <f t="shared" si="207"/>
        <v>93.9</v>
      </c>
    </row>
    <row r="1499" spans="9:10" ht="12.75">
      <c r="I1499" s="91">
        <f t="shared" si="208"/>
        <v>541.8500000000004</v>
      </c>
      <c r="J1499">
        <f t="shared" si="207"/>
        <v>93.9</v>
      </c>
    </row>
    <row r="1500" spans="9:10" ht="12.75">
      <c r="I1500" s="91">
        <f t="shared" si="208"/>
        <v>542.3500000000004</v>
      </c>
      <c r="J1500">
        <f aca="true" t="shared" si="209" ref="J1500:J1515">ROUND(F$2*(1-((1/(E$2*I1500))*(1-(EXP(-E$2*I1500))))),1)</f>
        <v>93.9</v>
      </c>
    </row>
    <row r="1501" spans="9:10" ht="12.75">
      <c r="I1501" s="91">
        <f t="shared" si="208"/>
        <v>542.8500000000004</v>
      </c>
      <c r="J1501">
        <f t="shared" si="209"/>
        <v>93.9</v>
      </c>
    </row>
    <row r="1502" spans="9:10" ht="12.75">
      <c r="I1502" s="91">
        <f t="shared" si="208"/>
        <v>543.3500000000004</v>
      </c>
      <c r="J1502">
        <f t="shared" si="209"/>
        <v>93.9</v>
      </c>
    </row>
    <row r="1503" spans="9:10" ht="12.75">
      <c r="I1503" s="91">
        <f t="shared" si="208"/>
        <v>543.8500000000004</v>
      </c>
      <c r="J1503">
        <f t="shared" si="209"/>
        <v>93.9</v>
      </c>
    </row>
    <row r="1504" spans="9:10" ht="12.75">
      <c r="I1504" s="91">
        <f t="shared" si="208"/>
        <v>544.3500000000004</v>
      </c>
      <c r="J1504">
        <f t="shared" si="209"/>
        <v>93.9</v>
      </c>
    </row>
    <row r="1505" spans="9:10" ht="12.75">
      <c r="I1505" s="91">
        <f t="shared" si="208"/>
        <v>544.8500000000004</v>
      </c>
      <c r="J1505">
        <f t="shared" si="209"/>
        <v>93.9</v>
      </c>
    </row>
    <row r="1506" spans="9:10" ht="12.75">
      <c r="I1506" s="91">
        <f t="shared" si="208"/>
        <v>545.3500000000004</v>
      </c>
      <c r="J1506">
        <f t="shared" si="209"/>
        <v>93.9</v>
      </c>
    </row>
    <row r="1507" spans="9:10" ht="12.75">
      <c r="I1507" s="91">
        <f t="shared" si="208"/>
        <v>545.8500000000004</v>
      </c>
      <c r="J1507">
        <f t="shared" si="209"/>
        <v>93.9</v>
      </c>
    </row>
    <row r="1508" spans="9:10" ht="12.75">
      <c r="I1508" s="91">
        <f t="shared" si="208"/>
        <v>546.3500000000004</v>
      </c>
      <c r="J1508">
        <f t="shared" si="209"/>
        <v>93.9</v>
      </c>
    </row>
    <row r="1509" spans="9:10" ht="12.75">
      <c r="I1509" s="91">
        <f aca="true" t="shared" si="210" ref="I1509:I1524">I1508+0.5</f>
        <v>546.8500000000004</v>
      </c>
      <c r="J1509">
        <f t="shared" si="209"/>
        <v>93.9</v>
      </c>
    </row>
    <row r="1510" spans="9:10" ht="12.75">
      <c r="I1510" s="91">
        <f t="shared" si="210"/>
        <v>547.3500000000004</v>
      </c>
      <c r="J1510">
        <f t="shared" si="209"/>
        <v>93.9</v>
      </c>
    </row>
    <row r="1511" spans="9:10" ht="12.75">
      <c r="I1511" s="91">
        <f t="shared" si="210"/>
        <v>547.8500000000004</v>
      </c>
      <c r="J1511">
        <f t="shared" si="209"/>
        <v>93.9</v>
      </c>
    </row>
    <row r="1512" spans="9:10" ht="12.75">
      <c r="I1512" s="91">
        <f t="shared" si="210"/>
        <v>548.3500000000004</v>
      </c>
      <c r="J1512">
        <f t="shared" si="209"/>
        <v>93.9</v>
      </c>
    </row>
    <row r="1513" spans="9:10" ht="12.75">
      <c r="I1513" s="91">
        <f t="shared" si="210"/>
        <v>548.8500000000004</v>
      </c>
      <c r="J1513">
        <f t="shared" si="209"/>
        <v>93.9</v>
      </c>
    </row>
    <row r="1514" spans="9:10" ht="12.75">
      <c r="I1514" s="91">
        <f t="shared" si="210"/>
        <v>549.3500000000004</v>
      </c>
      <c r="J1514">
        <f t="shared" si="209"/>
        <v>93.9</v>
      </c>
    </row>
    <row r="1515" spans="9:10" ht="12.75">
      <c r="I1515" s="91">
        <f t="shared" si="210"/>
        <v>549.8500000000004</v>
      </c>
      <c r="J1515">
        <f t="shared" si="209"/>
        <v>93.9</v>
      </c>
    </row>
    <row r="1516" spans="9:10" ht="12.75">
      <c r="I1516" s="91">
        <f t="shared" si="210"/>
        <v>550.3500000000004</v>
      </c>
      <c r="J1516">
        <f aca="true" t="shared" si="211" ref="J1516:J1531">ROUND(F$2*(1-((1/(E$2*I1516))*(1-(EXP(-E$2*I1516))))),1)</f>
        <v>93.9</v>
      </c>
    </row>
    <row r="1517" spans="9:10" ht="12.75">
      <c r="I1517" s="91">
        <f t="shared" si="210"/>
        <v>550.8500000000004</v>
      </c>
      <c r="J1517">
        <f t="shared" si="211"/>
        <v>93.9</v>
      </c>
    </row>
    <row r="1518" spans="9:10" ht="12.75">
      <c r="I1518" s="91">
        <f t="shared" si="210"/>
        <v>551.3500000000004</v>
      </c>
      <c r="J1518">
        <f t="shared" si="211"/>
        <v>93.9</v>
      </c>
    </row>
    <row r="1519" spans="9:10" ht="12.75">
      <c r="I1519" s="91">
        <f t="shared" si="210"/>
        <v>551.8500000000004</v>
      </c>
      <c r="J1519">
        <f t="shared" si="211"/>
        <v>93.9</v>
      </c>
    </row>
    <row r="1520" spans="9:10" ht="12.75">
      <c r="I1520" s="91">
        <f t="shared" si="210"/>
        <v>552.3500000000004</v>
      </c>
      <c r="J1520">
        <f t="shared" si="211"/>
        <v>93.9</v>
      </c>
    </row>
    <row r="1521" spans="9:10" ht="12.75">
      <c r="I1521" s="91">
        <f t="shared" si="210"/>
        <v>552.8500000000004</v>
      </c>
      <c r="J1521">
        <f t="shared" si="211"/>
        <v>93.9</v>
      </c>
    </row>
    <row r="1522" spans="9:10" ht="12.75">
      <c r="I1522" s="91">
        <f t="shared" si="210"/>
        <v>553.3500000000004</v>
      </c>
      <c r="J1522">
        <f t="shared" si="211"/>
        <v>93.9</v>
      </c>
    </row>
    <row r="1523" spans="9:10" ht="12.75">
      <c r="I1523" s="91">
        <f t="shared" si="210"/>
        <v>553.8500000000004</v>
      </c>
      <c r="J1523">
        <f t="shared" si="211"/>
        <v>93.9</v>
      </c>
    </row>
    <row r="1524" spans="9:10" ht="12.75">
      <c r="I1524" s="91">
        <f t="shared" si="210"/>
        <v>554.3500000000004</v>
      </c>
      <c r="J1524">
        <f t="shared" si="211"/>
        <v>93.9</v>
      </c>
    </row>
    <row r="1525" spans="9:10" ht="12.75">
      <c r="I1525" s="91">
        <f aca="true" t="shared" si="212" ref="I1525:I1540">I1524+0.5</f>
        <v>554.8500000000004</v>
      </c>
      <c r="J1525">
        <f t="shared" si="211"/>
        <v>93.9</v>
      </c>
    </row>
    <row r="1526" spans="9:10" ht="12.75">
      <c r="I1526" s="91">
        <f t="shared" si="212"/>
        <v>555.3500000000004</v>
      </c>
      <c r="J1526">
        <f t="shared" si="211"/>
        <v>93.9</v>
      </c>
    </row>
    <row r="1527" spans="9:10" ht="12.75">
      <c r="I1527" s="91">
        <f t="shared" si="212"/>
        <v>555.8500000000004</v>
      </c>
      <c r="J1527">
        <f t="shared" si="211"/>
        <v>93.9</v>
      </c>
    </row>
    <row r="1528" spans="9:10" ht="12.75">
      <c r="I1528" s="91">
        <f t="shared" si="212"/>
        <v>556.3500000000004</v>
      </c>
      <c r="J1528">
        <f t="shared" si="211"/>
        <v>93.9</v>
      </c>
    </row>
    <row r="1529" spans="9:10" ht="12.75">
      <c r="I1529" s="91">
        <f t="shared" si="212"/>
        <v>556.8500000000004</v>
      </c>
      <c r="J1529">
        <f t="shared" si="211"/>
        <v>93.9</v>
      </c>
    </row>
    <row r="1530" spans="9:10" ht="12.75">
      <c r="I1530" s="91">
        <f t="shared" si="212"/>
        <v>557.3500000000004</v>
      </c>
      <c r="J1530">
        <f t="shared" si="211"/>
        <v>93.9</v>
      </c>
    </row>
    <row r="1531" spans="9:10" ht="12.75">
      <c r="I1531" s="91">
        <f t="shared" si="212"/>
        <v>557.8500000000004</v>
      </c>
      <c r="J1531">
        <f t="shared" si="211"/>
        <v>93.9</v>
      </c>
    </row>
    <row r="1532" spans="9:10" ht="12.75">
      <c r="I1532" s="91">
        <f t="shared" si="212"/>
        <v>558.3500000000004</v>
      </c>
      <c r="J1532">
        <f aca="true" t="shared" si="213" ref="J1532:J1547">ROUND(F$2*(1-((1/(E$2*I1532))*(1-(EXP(-E$2*I1532))))),1)</f>
        <v>93.9</v>
      </c>
    </row>
    <row r="1533" spans="9:10" ht="12.75">
      <c r="I1533" s="91">
        <f t="shared" si="212"/>
        <v>558.8500000000004</v>
      </c>
      <c r="J1533">
        <f t="shared" si="213"/>
        <v>93.9</v>
      </c>
    </row>
    <row r="1534" spans="9:10" ht="12.75">
      <c r="I1534" s="91">
        <f t="shared" si="212"/>
        <v>559.3500000000004</v>
      </c>
      <c r="J1534">
        <f t="shared" si="213"/>
        <v>93.9</v>
      </c>
    </row>
    <row r="1535" spans="9:10" ht="12.75">
      <c r="I1535" s="91">
        <f t="shared" si="212"/>
        <v>559.8500000000004</v>
      </c>
      <c r="J1535">
        <f t="shared" si="213"/>
        <v>93.9</v>
      </c>
    </row>
    <row r="1536" spans="9:10" ht="12.75">
      <c r="I1536" s="91">
        <f t="shared" si="212"/>
        <v>560.3500000000004</v>
      </c>
      <c r="J1536">
        <f t="shared" si="213"/>
        <v>93.9</v>
      </c>
    </row>
    <row r="1537" spans="9:10" ht="12.75">
      <c r="I1537" s="91">
        <f t="shared" si="212"/>
        <v>560.8500000000004</v>
      </c>
      <c r="J1537">
        <f t="shared" si="213"/>
        <v>93.9</v>
      </c>
    </row>
    <row r="1538" spans="9:10" ht="12.75">
      <c r="I1538" s="91">
        <f t="shared" si="212"/>
        <v>561.3500000000004</v>
      </c>
      <c r="J1538">
        <f t="shared" si="213"/>
        <v>93.9</v>
      </c>
    </row>
    <row r="1539" spans="9:10" ht="12.75">
      <c r="I1539" s="91">
        <f t="shared" si="212"/>
        <v>561.8500000000004</v>
      </c>
      <c r="J1539">
        <f t="shared" si="213"/>
        <v>93.9</v>
      </c>
    </row>
    <row r="1540" spans="9:10" ht="12.75">
      <c r="I1540" s="91">
        <f t="shared" si="212"/>
        <v>562.3500000000004</v>
      </c>
      <c r="J1540">
        <f t="shared" si="213"/>
        <v>93.9</v>
      </c>
    </row>
    <row r="1541" spans="9:10" ht="12.75">
      <c r="I1541" s="91">
        <f aca="true" t="shared" si="214" ref="I1541:I1556">I1540+0.5</f>
        <v>562.8500000000004</v>
      </c>
      <c r="J1541">
        <f t="shared" si="213"/>
        <v>93.9</v>
      </c>
    </row>
    <row r="1542" spans="9:10" ht="12.75">
      <c r="I1542" s="91">
        <f t="shared" si="214"/>
        <v>563.3500000000004</v>
      </c>
      <c r="J1542">
        <f t="shared" si="213"/>
        <v>93.9</v>
      </c>
    </row>
    <row r="1543" spans="9:10" ht="12.75">
      <c r="I1543" s="91">
        <f t="shared" si="214"/>
        <v>563.8500000000004</v>
      </c>
      <c r="J1543">
        <f t="shared" si="213"/>
        <v>93.9</v>
      </c>
    </row>
    <row r="1544" spans="9:10" ht="12.75">
      <c r="I1544" s="91">
        <f t="shared" si="214"/>
        <v>564.3500000000004</v>
      </c>
      <c r="J1544">
        <f t="shared" si="213"/>
        <v>93.9</v>
      </c>
    </row>
    <row r="1545" spans="9:10" ht="12.75">
      <c r="I1545" s="91">
        <f t="shared" si="214"/>
        <v>564.8500000000004</v>
      </c>
      <c r="J1545">
        <f t="shared" si="213"/>
        <v>93.9</v>
      </c>
    </row>
    <row r="1546" spans="9:10" ht="12.75">
      <c r="I1546" s="91">
        <f t="shared" si="214"/>
        <v>565.3500000000004</v>
      </c>
      <c r="J1546">
        <f t="shared" si="213"/>
        <v>93.9</v>
      </c>
    </row>
    <row r="1547" spans="9:10" ht="12.75">
      <c r="I1547" s="91">
        <f t="shared" si="214"/>
        <v>565.8500000000004</v>
      </c>
      <c r="J1547">
        <f t="shared" si="213"/>
        <v>93.9</v>
      </c>
    </row>
    <row r="1548" spans="9:10" ht="12.75">
      <c r="I1548" s="91">
        <f t="shared" si="214"/>
        <v>566.3500000000004</v>
      </c>
      <c r="J1548">
        <f aca="true" t="shared" si="215" ref="J1548:J1563">ROUND(F$2*(1-((1/(E$2*I1548))*(1-(EXP(-E$2*I1548))))),1)</f>
        <v>93.9</v>
      </c>
    </row>
    <row r="1549" spans="9:10" ht="12.75">
      <c r="I1549" s="91">
        <f t="shared" si="214"/>
        <v>566.8500000000004</v>
      </c>
      <c r="J1549">
        <f t="shared" si="215"/>
        <v>93.9</v>
      </c>
    </row>
    <row r="1550" spans="9:10" ht="12.75">
      <c r="I1550" s="91">
        <f t="shared" si="214"/>
        <v>567.3500000000004</v>
      </c>
      <c r="J1550">
        <f t="shared" si="215"/>
        <v>93.9</v>
      </c>
    </row>
    <row r="1551" spans="9:10" ht="12.75">
      <c r="I1551" s="91">
        <f t="shared" si="214"/>
        <v>567.8500000000004</v>
      </c>
      <c r="J1551">
        <f t="shared" si="215"/>
        <v>93.9</v>
      </c>
    </row>
    <row r="1552" spans="9:10" ht="12.75">
      <c r="I1552" s="91">
        <f t="shared" si="214"/>
        <v>568.3500000000004</v>
      </c>
      <c r="J1552">
        <f t="shared" si="215"/>
        <v>93.9</v>
      </c>
    </row>
    <row r="1553" spans="9:10" ht="12.75">
      <c r="I1553" s="91">
        <f t="shared" si="214"/>
        <v>568.8500000000004</v>
      </c>
      <c r="J1553">
        <f t="shared" si="215"/>
        <v>93.9</v>
      </c>
    </row>
    <row r="1554" spans="9:10" ht="12.75">
      <c r="I1554" s="91">
        <f t="shared" si="214"/>
        <v>569.3500000000004</v>
      </c>
      <c r="J1554">
        <f t="shared" si="215"/>
        <v>93.9</v>
      </c>
    </row>
    <row r="1555" spans="9:10" ht="12.75">
      <c r="I1555" s="91">
        <f t="shared" si="214"/>
        <v>569.8500000000004</v>
      </c>
      <c r="J1555">
        <f t="shared" si="215"/>
        <v>93.9</v>
      </c>
    </row>
    <row r="1556" spans="9:10" ht="12.75">
      <c r="I1556" s="91">
        <f t="shared" si="214"/>
        <v>570.3500000000004</v>
      </c>
      <c r="J1556">
        <f t="shared" si="215"/>
        <v>93.9</v>
      </c>
    </row>
    <row r="1557" spans="9:10" ht="12.75">
      <c r="I1557" s="91">
        <f aca="true" t="shared" si="216" ref="I1557:I1572">I1556+0.5</f>
        <v>570.8500000000004</v>
      </c>
      <c r="J1557">
        <f t="shared" si="215"/>
        <v>93.9</v>
      </c>
    </row>
    <row r="1558" spans="9:10" ht="12.75">
      <c r="I1558" s="91">
        <f t="shared" si="216"/>
        <v>571.3500000000004</v>
      </c>
      <c r="J1558">
        <f t="shared" si="215"/>
        <v>93.9</v>
      </c>
    </row>
    <row r="1559" spans="9:10" ht="12.75">
      <c r="I1559" s="91">
        <f t="shared" si="216"/>
        <v>571.8500000000004</v>
      </c>
      <c r="J1559">
        <f t="shared" si="215"/>
        <v>93.9</v>
      </c>
    </row>
    <row r="1560" spans="9:10" ht="12.75">
      <c r="I1560" s="91">
        <f t="shared" si="216"/>
        <v>572.3500000000004</v>
      </c>
      <c r="J1560">
        <f t="shared" si="215"/>
        <v>93.9</v>
      </c>
    </row>
    <row r="1561" spans="9:10" ht="12.75">
      <c r="I1561" s="91">
        <f t="shared" si="216"/>
        <v>572.8500000000004</v>
      </c>
      <c r="J1561">
        <f t="shared" si="215"/>
        <v>93.9</v>
      </c>
    </row>
    <row r="1562" spans="9:10" ht="12.75">
      <c r="I1562" s="91">
        <f t="shared" si="216"/>
        <v>573.3500000000004</v>
      </c>
      <c r="J1562">
        <f t="shared" si="215"/>
        <v>93.9</v>
      </c>
    </row>
    <row r="1563" spans="9:10" ht="12.75">
      <c r="I1563" s="91">
        <f t="shared" si="216"/>
        <v>573.8500000000004</v>
      </c>
      <c r="J1563">
        <f t="shared" si="215"/>
        <v>93.9</v>
      </c>
    </row>
    <row r="1564" spans="9:10" ht="12.75">
      <c r="I1564" s="91">
        <f t="shared" si="216"/>
        <v>574.3500000000004</v>
      </c>
      <c r="J1564">
        <f aca="true" t="shared" si="217" ref="J1564:J1579">ROUND(F$2*(1-((1/(E$2*I1564))*(1-(EXP(-E$2*I1564))))),1)</f>
        <v>93.9</v>
      </c>
    </row>
    <row r="1565" spans="9:10" ht="12.75">
      <c r="I1565" s="91">
        <f t="shared" si="216"/>
        <v>574.8500000000004</v>
      </c>
      <c r="J1565">
        <f t="shared" si="217"/>
        <v>93.9</v>
      </c>
    </row>
    <row r="1566" spans="9:10" ht="12.75">
      <c r="I1566" s="91">
        <f t="shared" si="216"/>
        <v>575.3500000000004</v>
      </c>
      <c r="J1566">
        <f t="shared" si="217"/>
        <v>93.9</v>
      </c>
    </row>
    <row r="1567" spans="9:10" ht="12.75">
      <c r="I1567" s="91">
        <f t="shared" si="216"/>
        <v>575.8500000000004</v>
      </c>
      <c r="J1567">
        <f t="shared" si="217"/>
        <v>93.9</v>
      </c>
    </row>
    <row r="1568" spans="9:10" ht="12.75">
      <c r="I1568" s="91">
        <f t="shared" si="216"/>
        <v>576.3500000000004</v>
      </c>
      <c r="J1568">
        <f t="shared" si="217"/>
        <v>93.9</v>
      </c>
    </row>
    <row r="1569" spans="9:10" ht="12.75">
      <c r="I1569" s="91">
        <f t="shared" si="216"/>
        <v>576.8500000000004</v>
      </c>
      <c r="J1569">
        <f t="shared" si="217"/>
        <v>93.9</v>
      </c>
    </row>
    <row r="1570" spans="9:10" ht="12.75">
      <c r="I1570" s="91">
        <f t="shared" si="216"/>
        <v>577.3500000000004</v>
      </c>
      <c r="J1570">
        <f t="shared" si="217"/>
        <v>93.9</v>
      </c>
    </row>
    <row r="1571" spans="9:10" ht="12.75">
      <c r="I1571" s="91">
        <f t="shared" si="216"/>
        <v>577.8500000000004</v>
      </c>
      <c r="J1571">
        <f t="shared" si="217"/>
        <v>93.9</v>
      </c>
    </row>
    <row r="1572" spans="9:10" ht="12.75">
      <c r="I1572" s="91">
        <f t="shared" si="216"/>
        <v>578.3500000000004</v>
      </c>
      <c r="J1572">
        <f t="shared" si="217"/>
        <v>93.9</v>
      </c>
    </row>
    <row r="1573" spans="9:10" ht="12.75">
      <c r="I1573" s="91">
        <f aca="true" t="shared" si="218" ref="I1573:I1588">I1572+0.5</f>
        <v>578.8500000000004</v>
      </c>
      <c r="J1573">
        <f t="shared" si="217"/>
        <v>93.9</v>
      </c>
    </row>
    <row r="1574" spans="9:10" ht="12.75">
      <c r="I1574" s="91">
        <f t="shared" si="218"/>
        <v>579.3500000000004</v>
      </c>
      <c r="J1574">
        <f t="shared" si="217"/>
        <v>93.9</v>
      </c>
    </row>
    <row r="1575" spans="9:10" ht="12.75">
      <c r="I1575" s="91">
        <f t="shared" si="218"/>
        <v>579.8500000000004</v>
      </c>
      <c r="J1575">
        <f t="shared" si="217"/>
        <v>93.9</v>
      </c>
    </row>
    <row r="1576" spans="9:10" ht="12.75">
      <c r="I1576" s="91">
        <f t="shared" si="218"/>
        <v>580.3500000000004</v>
      </c>
      <c r="J1576">
        <f t="shared" si="217"/>
        <v>93.9</v>
      </c>
    </row>
    <row r="1577" spans="9:10" ht="12.75">
      <c r="I1577" s="91">
        <f t="shared" si="218"/>
        <v>580.8500000000004</v>
      </c>
      <c r="J1577">
        <f t="shared" si="217"/>
        <v>93.9</v>
      </c>
    </row>
    <row r="1578" spans="9:10" ht="12.75">
      <c r="I1578" s="91">
        <f t="shared" si="218"/>
        <v>581.3500000000004</v>
      </c>
      <c r="J1578">
        <f t="shared" si="217"/>
        <v>93.9</v>
      </c>
    </row>
    <row r="1579" spans="9:10" ht="12.75">
      <c r="I1579" s="91">
        <f t="shared" si="218"/>
        <v>581.8500000000004</v>
      </c>
      <c r="J1579">
        <f t="shared" si="217"/>
        <v>93.9</v>
      </c>
    </row>
    <row r="1580" spans="9:10" ht="12.75">
      <c r="I1580" s="91">
        <f t="shared" si="218"/>
        <v>582.3500000000004</v>
      </c>
      <c r="J1580">
        <f aca="true" t="shared" si="219" ref="J1580:J1595">ROUND(F$2*(1-((1/(E$2*I1580))*(1-(EXP(-E$2*I1580))))),1)</f>
        <v>93.9</v>
      </c>
    </row>
    <row r="1581" spans="9:10" ht="12.75">
      <c r="I1581" s="91">
        <f t="shared" si="218"/>
        <v>582.8500000000004</v>
      </c>
      <c r="J1581">
        <f t="shared" si="219"/>
        <v>93.9</v>
      </c>
    </row>
    <row r="1582" spans="9:10" ht="12.75">
      <c r="I1582" s="91">
        <f t="shared" si="218"/>
        <v>583.3500000000004</v>
      </c>
      <c r="J1582">
        <f t="shared" si="219"/>
        <v>93.9</v>
      </c>
    </row>
    <row r="1583" spans="9:10" ht="12.75">
      <c r="I1583" s="91">
        <f t="shared" si="218"/>
        <v>583.8500000000004</v>
      </c>
      <c r="J1583">
        <f t="shared" si="219"/>
        <v>93.9</v>
      </c>
    </row>
    <row r="1584" spans="9:10" ht="12.75">
      <c r="I1584" s="91">
        <f t="shared" si="218"/>
        <v>584.3500000000004</v>
      </c>
      <c r="J1584">
        <f t="shared" si="219"/>
        <v>93.9</v>
      </c>
    </row>
    <row r="1585" spans="9:10" ht="12.75">
      <c r="I1585" s="91">
        <f t="shared" si="218"/>
        <v>584.8500000000004</v>
      </c>
      <c r="J1585">
        <f t="shared" si="219"/>
        <v>93.9</v>
      </c>
    </row>
    <row r="1586" spans="9:10" ht="12.75">
      <c r="I1586" s="91">
        <f t="shared" si="218"/>
        <v>585.3500000000004</v>
      </c>
      <c r="J1586">
        <f t="shared" si="219"/>
        <v>93.9</v>
      </c>
    </row>
    <row r="1587" spans="9:10" ht="12.75">
      <c r="I1587" s="91">
        <f t="shared" si="218"/>
        <v>585.8500000000004</v>
      </c>
      <c r="J1587">
        <f t="shared" si="219"/>
        <v>93.9</v>
      </c>
    </row>
    <row r="1588" spans="9:10" ht="12.75">
      <c r="I1588" s="91">
        <f t="shared" si="218"/>
        <v>586.3500000000004</v>
      </c>
      <c r="J1588">
        <f t="shared" si="219"/>
        <v>93.9</v>
      </c>
    </row>
    <row r="1589" spans="9:10" ht="12.75">
      <c r="I1589" s="91">
        <f aca="true" t="shared" si="220" ref="I1589:I1604">I1588+0.5</f>
        <v>586.8500000000004</v>
      </c>
      <c r="J1589">
        <f t="shared" si="219"/>
        <v>93.9</v>
      </c>
    </row>
    <row r="1590" spans="9:10" ht="12.75">
      <c r="I1590" s="91">
        <f t="shared" si="220"/>
        <v>587.3500000000004</v>
      </c>
      <c r="J1590">
        <f t="shared" si="219"/>
        <v>93.9</v>
      </c>
    </row>
    <row r="1591" spans="9:10" ht="12.75">
      <c r="I1591" s="91">
        <f t="shared" si="220"/>
        <v>587.8500000000004</v>
      </c>
      <c r="J1591">
        <f t="shared" si="219"/>
        <v>93.9</v>
      </c>
    </row>
    <row r="1592" spans="9:10" ht="12.75">
      <c r="I1592" s="91">
        <f t="shared" si="220"/>
        <v>588.3500000000004</v>
      </c>
      <c r="J1592">
        <f t="shared" si="219"/>
        <v>93.9</v>
      </c>
    </row>
    <row r="1593" spans="9:10" ht="12.75">
      <c r="I1593" s="91">
        <f t="shared" si="220"/>
        <v>588.8500000000004</v>
      </c>
      <c r="J1593">
        <f t="shared" si="219"/>
        <v>93.9</v>
      </c>
    </row>
    <row r="1594" spans="9:10" ht="12.75">
      <c r="I1594" s="91">
        <f t="shared" si="220"/>
        <v>589.3500000000004</v>
      </c>
      <c r="J1594">
        <f t="shared" si="219"/>
        <v>93.9</v>
      </c>
    </row>
    <row r="1595" spans="9:10" ht="12.75">
      <c r="I1595" s="91">
        <f t="shared" si="220"/>
        <v>589.8500000000004</v>
      </c>
      <c r="J1595">
        <f t="shared" si="219"/>
        <v>93.9</v>
      </c>
    </row>
    <row r="1596" spans="9:10" ht="12.75">
      <c r="I1596" s="91">
        <f t="shared" si="220"/>
        <v>590.3500000000004</v>
      </c>
      <c r="J1596">
        <f aca="true" t="shared" si="221" ref="J1596:J1611">ROUND(F$2*(1-((1/(E$2*I1596))*(1-(EXP(-E$2*I1596))))),1)</f>
        <v>93.9</v>
      </c>
    </row>
    <row r="1597" spans="9:10" ht="12.75">
      <c r="I1597" s="91">
        <f t="shared" si="220"/>
        <v>590.8500000000004</v>
      </c>
      <c r="J1597">
        <f t="shared" si="221"/>
        <v>93.9</v>
      </c>
    </row>
    <row r="1598" spans="9:10" ht="12.75">
      <c r="I1598" s="91">
        <f t="shared" si="220"/>
        <v>591.3500000000004</v>
      </c>
      <c r="J1598">
        <f t="shared" si="221"/>
        <v>93.9</v>
      </c>
    </row>
    <row r="1599" spans="9:10" ht="12.75">
      <c r="I1599" s="91">
        <f t="shared" si="220"/>
        <v>591.8500000000004</v>
      </c>
      <c r="J1599">
        <f t="shared" si="221"/>
        <v>93.9</v>
      </c>
    </row>
    <row r="1600" spans="9:10" ht="12.75">
      <c r="I1600" s="91">
        <f t="shared" si="220"/>
        <v>592.3500000000004</v>
      </c>
      <c r="J1600">
        <f t="shared" si="221"/>
        <v>93.9</v>
      </c>
    </row>
    <row r="1601" spans="9:10" ht="12.75">
      <c r="I1601" s="91">
        <f t="shared" si="220"/>
        <v>592.8500000000004</v>
      </c>
      <c r="J1601">
        <f t="shared" si="221"/>
        <v>93.9</v>
      </c>
    </row>
    <row r="1602" spans="9:10" ht="12.75">
      <c r="I1602" s="91">
        <f t="shared" si="220"/>
        <v>593.3500000000004</v>
      </c>
      <c r="J1602">
        <f t="shared" si="221"/>
        <v>93.9</v>
      </c>
    </row>
    <row r="1603" spans="9:10" ht="12.75">
      <c r="I1603" s="91">
        <f t="shared" si="220"/>
        <v>593.8500000000004</v>
      </c>
      <c r="J1603">
        <f t="shared" si="221"/>
        <v>93.9</v>
      </c>
    </row>
    <row r="1604" spans="9:10" ht="12.75">
      <c r="I1604" s="91">
        <f t="shared" si="220"/>
        <v>594.3500000000004</v>
      </c>
      <c r="J1604">
        <f t="shared" si="221"/>
        <v>93.9</v>
      </c>
    </row>
    <row r="1605" spans="9:10" ht="12.75">
      <c r="I1605" s="91">
        <f aca="true" t="shared" si="222" ref="I1605:I1610">I1604+0.5</f>
        <v>594.8500000000004</v>
      </c>
      <c r="J1605">
        <f t="shared" si="221"/>
        <v>93.9</v>
      </c>
    </row>
    <row r="1606" spans="9:10" ht="12.75">
      <c r="I1606" s="91">
        <f t="shared" si="222"/>
        <v>595.3500000000004</v>
      </c>
      <c r="J1606">
        <f t="shared" si="221"/>
        <v>93.9</v>
      </c>
    </row>
    <row r="1607" spans="9:10" ht="12.75">
      <c r="I1607" s="91">
        <f t="shared" si="222"/>
        <v>595.8500000000004</v>
      </c>
      <c r="J1607">
        <f t="shared" si="221"/>
        <v>93.9</v>
      </c>
    </row>
    <row r="1608" spans="9:10" ht="12.75">
      <c r="I1608" s="91">
        <f t="shared" si="222"/>
        <v>596.3500000000004</v>
      </c>
      <c r="J1608">
        <f t="shared" si="221"/>
        <v>93.9</v>
      </c>
    </row>
    <row r="1609" spans="9:10" ht="12.75">
      <c r="I1609" s="91">
        <f t="shared" si="222"/>
        <v>596.8500000000004</v>
      </c>
      <c r="J1609">
        <f t="shared" si="221"/>
        <v>93.9</v>
      </c>
    </row>
    <row r="1610" spans="9:10" ht="12.75">
      <c r="I1610" s="91">
        <f t="shared" si="222"/>
        <v>597.3500000000004</v>
      </c>
      <c r="J1610">
        <f t="shared" si="221"/>
        <v>93.9</v>
      </c>
    </row>
    <row r="1611" spans="9:10" ht="12.75">
      <c r="I1611" s="91">
        <f>I1610+0.5</f>
        <v>597.8500000000004</v>
      </c>
      <c r="J1611">
        <f t="shared" si="221"/>
        <v>93.9</v>
      </c>
    </row>
    <row r="1612" spans="9:10" ht="12.75">
      <c r="I1612" s="91">
        <f aca="true" t="shared" si="223" ref="I1612:I1627">I1611+0.5</f>
        <v>598.3500000000004</v>
      </c>
      <c r="J1612">
        <f aca="true" t="shared" si="224" ref="J1612:J1627">ROUND(F$2*(1-((1/(E$2*I1612))*(1-(EXP(-E$2*I1612))))),1)</f>
        <v>93.9</v>
      </c>
    </row>
    <row r="1613" spans="9:10" ht="12.75">
      <c r="I1613" s="91">
        <f t="shared" si="223"/>
        <v>598.8500000000004</v>
      </c>
      <c r="J1613">
        <f t="shared" si="224"/>
        <v>93.9</v>
      </c>
    </row>
    <row r="1614" spans="9:10" ht="12.75">
      <c r="I1614" s="91">
        <f t="shared" si="223"/>
        <v>599.3500000000004</v>
      </c>
      <c r="J1614">
        <f t="shared" si="224"/>
        <v>93.9</v>
      </c>
    </row>
    <row r="1615" spans="9:10" ht="12.75">
      <c r="I1615" s="91">
        <f t="shared" si="223"/>
        <v>599.8500000000004</v>
      </c>
      <c r="J1615">
        <f t="shared" si="224"/>
        <v>93.9</v>
      </c>
    </row>
    <row r="1616" spans="9:10" ht="12.75">
      <c r="I1616" s="91">
        <f t="shared" si="223"/>
        <v>600.3500000000004</v>
      </c>
      <c r="J1616">
        <f t="shared" si="224"/>
        <v>93.9</v>
      </c>
    </row>
    <row r="1617" spans="9:10" ht="12.75">
      <c r="I1617" s="91">
        <f t="shared" si="223"/>
        <v>600.8500000000004</v>
      </c>
      <c r="J1617">
        <f t="shared" si="224"/>
        <v>93.9</v>
      </c>
    </row>
    <row r="1618" spans="9:10" ht="12.75">
      <c r="I1618" s="91">
        <f t="shared" si="223"/>
        <v>601.3500000000004</v>
      </c>
      <c r="J1618">
        <f t="shared" si="224"/>
        <v>93.9</v>
      </c>
    </row>
    <row r="1619" spans="9:10" ht="12.75">
      <c r="I1619" s="91">
        <f t="shared" si="223"/>
        <v>601.8500000000004</v>
      </c>
      <c r="J1619">
        <f t="shared" si="224"/>
        <v>93.9</v>
      </c>
    </row>
    <row r="1620" spans="9:10" ht="12.75">
      <c r="I1620" s="91">
        <f t="shared" si="223"/>
        <v>602.3500000000004</v>
      </c>
      <c r="J1620">
        <f t="shared" si="224"/>
        <v>93.9</v>
      </c>
    </row>
    <row r="1621" spans="9:10" ht="12.75">
      <c r="I1621" s="91">
        <f t="shared" si="223"/>
        <v>602.8500000000004</v>
      </c>
      <c r="J1621">
        <f t="shared" si="224"/>
        <v>93.9</v>
      </c>
    </row>
    <row r="1622" spans="9:10" ht="12.75">
      <c r="I1622" s="91">
        <f t="shared" si="223"/>
        <v>603.3500000000004</v>
      </c>
      <c r="J1622">
        <f t="shared" si="224"/>
        <v>93.9</v>
      </c>
    </row>
    <row r="1623" spans="9:10" ht="12.75">
      <c r="I1623" s="91">
        <f t="shared" si="223"/>
        <v>603.8500000000004</v>
      </c>
      <c r="J1623">
        <f t="shared" si="224"/>
        <v>93.9</v>
      </c>
    </row>
    <row r="1624" spans="9:10" ht="12.75">
      <c r="I1624" s="91">
        <f t="shared" si="223"/>
        <v>604.3500000000004</v>
      </c>
      <c r="J1624">
        <f t="shared" si="224"/>
        <v>93.9</v>
      </c>
    </row>
    <row r="1625" spans="9:10" ht="12.75">
      <c r="I1625" s="91">
        <f t="shared" si="223"/>
        <v>604.8500000000004</v>
      </c>
      <c r="J1625">
        <f t="shared" si="224"/>
        <v>93.9</v>
      </c>
    </row>
    <row r="1626" spans="9:10" ht="12.75">
      <c r="I1626" s="91">
        <f t="shared" si="223"/>
        <v>605.3500000000004</v>
      </c>
      <c r="J1626">
        <f t="shared" si="224"/>
        <v>93.9</v>
      </c>
    </row>
    <row r="1627" spans="9:10" ht="12.75">
      <c r="I1627" s="91">
        <f t="shared" si="223"/>
        <v>605.8500000000004</v>
      </c>
      <c r="J1627">
        <f t="shared" si="224"/>
        <v>93.9</v>
      </c>
    </row>
    <row r="1628" spans="9:10" ht="12.75">
      <c r="I1628" s="91">
        <f aca="true" t="shared" si="225" ref="I1628:I1643">I1627+0.5</f>
        <v>606.3500000000004</v>
      </c>
      <c r="J1628">
        <f aca="true" t="shared" si="226" ref="J1628:J1643">ROUND(F$2*(1-((1/(E$2*I1628))*(1-(EXP(-E$2*I1628))))),1)</f>
        <v>93.9</v>
      </c>
    </row>
    <row r="1629" spans="9:10" ht="12.75">
      <c r="I1629" s="91">
        <f t="shared" si="225"/>
        <v>606.8500000000004</v>
      </c>
      <c r="J1629">
        <f t="shared" si="226"/>
        <v>93.9</v>
      </c>
    </row>
    <row r="1630" spans="9:10" ht="12.75">
      <c r="I1630" s="91">
        <f t="shared" si="225"/>
        <v>607.3500000000004</v>
      </c>
      <c r="J1630">
        <f t="shared" si="226"/>
        <v>93.9</v>
      </c>
    </row>
    <row r="1631" spans="9:10" ht="12.75">
      <c r="I1631" s="91">
        <f t="shared" si="225"/>
        <v>607.8500000000004</v>
      </c>
      <c r="J1631">
        <f t="shared" si="226"/>
        <v>93.9</v>
      </c>
    </row>
    <row r="1632" spans="9:10" ht="12.75">
      <c r="I1632" s="91">
        <f t="shared" si="225"/>
        <v>608.3500000000004</v>
      </c>
      <c r="J1632">
        <f t="shared" si="226"/>
        <v>93.9</v>
      </c>
    </row>
    <row r="1633" spans="9:10" ht="12.75">
      <c r="I1633" s="91">
        <f t="shared" si="225"/>
        <v>608.8500000000004</v>
      </c>
      <c r="J1633">
        <f t="shared" si="226"/>
        <v>93.9</v>
      </c>
    </row>
    <row r="1634" spans="9:10" ht="12.75">
      <c r="I1634" s="91">
        <f t="shared" si="225"/>
        <v>609.3500000000004</v>
      </c>
      <c r="J1634">
        <f t="shared" si="226"/>
        <v>93.9</v>
      </c>
    </row>
    <row r="1635" spans="9:10" ht="12.75">
      <c r="I1635" s="91">
        <f t="shared" si="225"/>
        <v>609.8500000000004</v>
      </c>
      <c r="J1635">
        <f t="shared" si="226"/>
        <v>93.9</v>
      </c>
    </row>
    <row r="1636" spans="9:10" ht="12.75">
      <c r="I1636" s="91">
        <f t="shared" si="225"/>
        <v>610.3500000000004</v>
      </c>
      <c r="J1636">
        <f t="shared" si="226"/>
        <v>93.9</v>
      </c>
    </row>
    <row r="1637" spans="9:10" ht="12.75">
      <c r="I1637" s="91">
        <f t="shared" si="225"/>
        <v>610.8500000000004</v>
      </c>
      <c r="J1637">
        <f t="shared" si="226"/>
        <v>93.9</v>
      </c>
    </row>
    <row r="1638" spans="9:10" ht="12.75">
      <c r="I1638" s="91">
        <f t="shared" si="225"/>
        <v>611.3500000000004</v>
      </c>
      <c r="J1638">
        <f t="shared" si="226"/>
        <v>93.9</v>
      </c>
    </row>
    <row r="1639" spans="9:10" ht="12.75">
      <c r="I1639" s="91">
        <f t="shared" si="225"/>
        <v>611.8500000000004</v>
      </c>
      <c r="J1639">
        <f t="shared" si="226"/>
        <v>93.9</v>
      </c>
    </row>
    <row r="1640" spans="9:10" ht="12.75">
      <c r="I1640" s="91">
        <f t="shared" si="225"/>
        <v>612.3500000000004</v>
      </c>
      <c r="J1640">
        <f t="shared" si="226"/>
        <v>93.9</v>
      </c>
    </row>
    <row r="1641" spans="9:10" ht="12.75">
      <c r="I1641" s="91">
        <f t="shared" si="225"/>
        <v>612.8500000000004</v>
      </c>
      <c r="J1641">
        <f t="shared" si="226"/>
        <v>93.9</v>
      </c>
    </row>
    <row r="1642" spans="9:10" ht="12.75">
      <c r="I1642" s="91">
        <f t="shared" si="225"/>
        <v>613.3500000000004</v>
      </c>
      <c r="J1642">
        <f t="shared" si="226"/>
        <v>93.9</v>
      </c>
    </row>
    <row r="1643" spans="9:10" ht="12.75">
      <c r="I1643" s="91">
        <f t="shared" si="225"/>
        <v>613.8500000000004</v>
      </c>
      <c r="J1643">
        <f t="shared" si="226"/>
        <v>93.9</v>
      </c>
    </row>
    <row r="1644" spans="9:10" ht="12.75">
      <c r="I1644" s="91">
        <f aca="true" t="shared" si="227" ref="I1644:I1659">I1643+0.5</f>
        <v>614.3500000000004</v>
      </c>
      <c r="J1644">
        <f aca="true" t="shared" si="228" ref="J1644:J1659">ROUND(F$2*(1-((1/(E$2*I1644))*(1-(EXP(-E$2*I1644))))),1)</f>
        <v>93.9</v>
      </c>
    </row>
    <row r="1645" spans="9:10" ht="12.75">
      <c r="I1645" s="91">
        <f t="shared" si="227"/>
        <v>614.8500000000004</v>
      </c>
      <c r="J1645">
        <f t="shared" si="228"/>
        <v>93.9</v>
      </c>
    </row>
    <row r="1646" spans="9:10" ht="12.75">
      <c r="I1646" s="91">
        <f t="shared" si="227"/>
        <v>615.3500000000004</v>
      </c>
      <c r="J1646">
        <f t="shared" si="228"/>
        <v>93.9</v>
      </c>
    </row>
    <row r="1647" spans="9:10" ht="12.75">
      <c r="I1647" s="91">
        <f t="shared" si="227"/>
        <v>615.8500000000004</v>
      </c>
      <c r="J1647">
        <f t="shared" si="228"/>
        <v>93.9</v>
      </c>
    </row>
    <row r="1648" spans="9:10" ht="12.75">
      <c r="I1648" s="91">
        <f t="shared" si="227"/>
        <v>616.3500000000004</v>
      </c>
      <c r="J1648">
        <f t="shared" si="228"/>
        <v>93.9</v>
      </c>
    </row>
    <row r="1649" spans="9:10" ht="12.75">
      <c r="I1649" s="91">
        <f t="shared" si="227"/>
        <v>616.8500000000004</v>
      </c>
      <c r="J1649">
        <f t="shared" si="228"/>
        <v>93.9</v>
      </c>
    </row>
    <row r="1650" spans="9:10" ht="12.75">
      <c r="I1650" s="91">
        <f t="shared" si="227"/>
        <v>617.3500000000004</v>
      </c>
      <c r="J1650">
        <f t="shared" si="228"/>
        <v>93.9</v>
      </c>
    </row>
    <row r="1651" spans="9:10" ht="12.75">
      <c r="I1651" s="91">
        <f t="shared" si="227"/>
        <v>617.8500000000004</v>
      </c>
      <c r="J1651">
        <f t="shared" si="228"/>
        <v>93.9</v>
      </c>
    </row>
    <row r="1652" spans="9:10" ht="12.75">
      <c r="I1652" s="91">
        <f t="shared" si="227"/>
        <v>618.3500000000004</v>
      </c>
      <c r="J1652">
        <f t="shared" si="228"/>
        <v>93.9</v>
      </c>
    </row>
    <row r="1653" spans="9:10" ht="12.75">
      <c r="I1653" s="91">
        <f t="shared" si="227"/>
        <v>618.8500000000004</v>
      </c>
      <c r="J1653">
        <f t="shared" si="228"/>
        <v>93.9</v>
      </c>
    </row>
    <row r="1654" spans="9:10" ht="12.75">
      <c r="I1654" s="91">
        <f t="shared" si="227"/>
        <v>619.3500000000004</v>
      </c>
      <c r="J1654">
        <f t="shared" si="228"/>
        <v>93.9</v>
      </c>
    </row>
    <row r="1655" spans="9:10" ht="12.75">
      <c r="I1655" s="91">
        <f t="shared" si="227"/>
        <v>619.8500000000004</v>
      </c>
      <c r="J1655">
        <f t="shared" si="228"/>
        <v>93.9</v>
      </c>
    </row>
    <row r="1656" spans="9:10" ht="12.75">
      <c r="I1656" s="91">
        <f t="shared" si="227"/>
        <v>620.3500000000004</v>
      </c>
      <c r="J1656">
        <f t="shared" si="228"/>
        <v>93.9</v>
      </c>
    </row>
    <row r="1657" spans="9:10" ht="12.75">
      <c r="I1657" s="91">
        <f t="shared" si="227"/>
        <v>620.8500000000004</v>
      </c>
      <c r="J1657">
        <f t="shared" si="228"/>
        <v>93.9</v>
      </c>
    </row>
    <row r="1658" spans="9:10" ht="12.75">
      <c r="I1658" s="91">
        <f t="shared" si="227"/>
        <v>621.3500000000004</v>
      </c>
      <c r="J1658">
        <f t="shared" si="228"/>
        <v>93.9</v>
      </c>
    </row>
    <row r="1659" spans="9:10" ht="12.75">
      <c r="I1659" s="91">
        <f t="shared" si="227"/>
        <v>621.8500000000004</v>
      </c>
      <c r="J1659">
        <f t="shared" si="228"/>
        <v>93.9</v>
      </c>
    </row>
    <row r="1660" spans="9:10" ht="12.75">
      <c r="I1660" s="91">
        <f aca="true" t="shared" si="229" ref="I1660:I1675">I1659+0.5</f>
        <v>622.3500000000004</v>
      </c>
      <c r="J1660">
        <f aca="true" t="shared" si="230" ref="J1660:J1675">ROUND(F$2*(1-((1/(E$2*I1660))*(1-(EXP(-E$2*I1660))))),1)</f>
        <v>93.9</v>
      </c>
    </row>
    <row r="1661" spans="9:10" ht="12.75">
      <c r="I1661" s="91">
        <f t="shared" si="229"/>
        <v>622.8500000000004</v>
      </c>
      <c r="J1661">
        <f t="shared" si="230"/>
        <v>93.9</v>
      </c>
    </row>
    <row r="1662" spans="9:10" ht="12.75">
      <c r="I1662" s="91">
        <f t="shared" si="229"/>
        <v>623.3500000000004</v>
      </c>
      <c r="J1662">
        <f t="shared" si="230"/>
        <v>93.9</v>
      </c>
    </row>
    <row r="1663" spans="9:10" ht="12.75">
      <c r="I1663" s="91">
        <f t="shared" si="229"/>
        <v>623.8500000000004</v>
      </c>
      <c r="J1663">
        <f t="shared" si="230"/>
        <v>93.9</v>
      </c>
    </row>
    <row r="1664" spans="9:10" ht="12.75">
      <c r="I1664" s="91">
        <f t="shared" si="229"/>
        <v>624.3500000000004</v>
      </c>
      <c r="J1664">
        <f t="shared" si="230"/>
        <v>93.9</v>
      </c>
    </row>
    <row r="1665" spans="9:10" ht="12.75">
      <c r="I1665" s="91">
        <f t="shared" si="229"/>
        <v>624.8500000000004</v>
      </c>
      <c r="J1665">
        <f t="shared" si="230"/>
        <v>93.9</v>
      </c>
    </row>
    <row r="1666" spans="9:10" ht="12.75">
      <c r="I1666" s="91">
        <f t="shared" si="229"/>
        <v>625.3500000000004</v>
      </c>
      <c r="J1666">
        <f t="shared" si="230"/>
        <v>93.9</v>
      </c>
    </row>
    <row r="1667" spans="9:10" ht="12.75">
      <c r="I1667" s="91">
        <f t="shared" si="229"/>
        <v>625.8500000000004</v>
      </c>
      <c r="J1667">
        <f t="shared" si="230"/>
        <v>93.9</v>
      </c>
    </row>
    <row r="1668" spans="9:10" ht="12.75">
      <c r="I1668" s="91">
        <f t="shared" si="229"/>
        <v>626.3500000000004</v>
      </c>
      <c r="J1668">
        <f t="shared" si="230"/>
        <v>93.9</v>
      </c>
    </row>
    <row r="1669" spans="9:10" ht="12.75">
      <c r="I1669" s="91">
        <f t="shared" si="229"/>
        <v>626.8500000000004</v>
      </c>
      <c r="J1669">
        <f t="shared" si="230"/>
        <v>93.9</v>
      </c>
    </row>
    <row r="1670" spans="9:10" ht="12.75">
      <c r="I1670" s="91">
        <f t="shared" si="229"/>
        <v>627.3500000000004</v>
      </c>
      <c r="J1670">
        <f t="shared" si="230"/>
        <v>93.9</v>
      </c>
    </row>
    <row r="1671" spans="9:10" ht="12.75">
      <c r="I1671" s="91">
        <f t="shared" si="229"/>
        <v>627.8500000000004</v>
      </c>
      <c r="J1671">
        <f t="shared" si="230"/>
        <v>93.9</v>
      </c>
    </row>
    <row r="1672" spans="9:10" ht="12.75">
      <c r="I1672" s="91">
        <f t="shared" si="229"/>
        <v>628.3500000000004</v>
      </c>
      <c r="J1672">
        <f t="shared" si="230"/>
        <v>93.9</v>
      </c>
    </row>
    <row r="1673" spans="9:10" ht="12.75">
      <c r="I1673" s="91">
        <f t="shared" si="229"/>
        <v>628.8500000000004</v>
      </c>
      <c r="J1673">
        <f t="shared" si="230"/>
        <v>93.9</v>
      </c>
    </row>
    <row r="1674" spans="9:10" ht="12.75">
      <c r="I1674" s="91">
        <f t="shared" si="229"/>
        <v>629.3500000000004</v>
      </c>
      <c r="J1674">
        <f t="shared" si="230"/>
        <v>93.9</v>
      </c>
    </row>
    <row r="1675" spans="9:10" ht="12.75">
      <c r="I1675" s="91">
        <f t="shared" si="229"/>
        <v>629.8500000000004</v>
      </c>
      <c r="J1675">
        <f t="shared" si="230"/>
        <v>93.9</v>
      </c>
    </row>
    <row r="1676" spans="9:10" ht="12.75">
      <c r="I1676" s="91">
        <f aca="true" t="shared" si="231" ref="I1676:I1691">I1675+0.5</f>
        <v>630.3500000000004</v>
      </c>
      <c r="J1676">
        <f aca="true" t="shared" si="232" ref="J1676:J1691">ROUND(F$2*(1-((1/(E$2*I1676))*(1-(EXP(-E$2*I1676))))),1)</f>
        <v>93.9</v>
      </c>
    </row>
    <row r="1677" spans="9:10" ht="12.75">
      <c r="I1677" s="91">
        <f t="shared" si="231"/>
        <v>630.8500000000004</v>
      </c>
      <c r="J1677">
        <f t="shared" si="232"/>
        <v>93.9</v>
      </c>
    </row>
    <row r="1678" spans="9:10" ht="12.75">
      <c r="I1678" s="91">
        <f t="shared" si="231"/>
        <v>631.3500000000004</v>
      </c>
      <c r="J1678">
        <f t="shared" si="232"/>
        <v>93.9</v>
      </c>
    </row>
    <row r="1679" spans="9:10" ht="12.75">
      <c r="I1679" s="91">
        <f t="shared" si="231"/>
        <v>631.8500000000004</v>
      </c>
      <c r="J1679">
        <f t="shared" si="232"/>
        <v>93.9</v>
      </c>
    </row>
    <row r="1680" spans="9:10" ht="12.75">
      <c r="I1680" s="91">
        <f t="shared" si="231"/>
        <v>632.3500000000004</v>
      </c>
      <c r="J1680">
        <f t="shared" si="232"/>
        <v>93.9</v>
      </c>
    </row>
    <row r="1681" spans="9:10" ht="12.75">
      <c r="I1681" s="91">
        <f t="shared" si="231"/>
        <v>632.8500000000004</v>
      </c>
      <c r="J1681">
        <f t="shared" si="232"/>
        <v>93.9</v>
      </c>
    </row>
    <row r="1682" spans="9:10" ht="12.75">
      <c r="I1682" s="91">
        <f t="shared" si="231"/>
        <v>633.3500000000004</v>
      </c>
      <c r="J1682">
        <f t="shared" si="232"/>
        <v>93.9</v>
      </c>
    </row>
    <row r="1683" spans="9:10" ht="12.75">
      <c r="I1683" s="91">
        <f t="shared" si="231"/>
        <v>633.8500000000004</v>
      </c>
      <c r="J1683">
        <f t="shared" si="232"/>
        <v>93.9</v>
      </c>
    </row>
    <row r="1684" spans="9:10" ht="12.75">
      <c r="I1684" s="91">
        <f t="shared" si="231"/>
        <v>634.3500000000004</v>
      </c>
      <c r="J1684">
        <f t="shared" si="232"/>
        <v>93.9</v>
      </c>
    </row>
    <row r="1685" spans="9:10" ht="12.75">
      <c r="I1685" s="91">
        <f t="shared" si="231"/>
        <v>634.8500000000004</v>
      </c>
      <c r="J1685">
        <f t="shared" si="232"/>
        <v>93.9</v>
      </c>
    </row>
    <row r="1686" spans="9:10" ht="12.75">
      <c r="I1686" s="91">
        <f t="shared" si="231"/>
        <v>635.3500000000004</v>
      </c>
      <c r="J1686">
        <f t="shared" si="232"/>
        <v>93.9</v>
      </c>
    </row>
    <row r="1687" spans="9:10" ht="12.75">
      <c r="I1687" s="91">
        <f t="shared" si="231"/>
        <v>635.8500000000004</v>
      </c>
      <c r="J1687">
        <f t="shared" si="232"/>
        <v>93.9</v>
      </c>
    </row>
    <row r="1688" spans="9:10" ht="12.75">
      <c r="I1688" s="91">
        <f t="shared" si="231"/>
        <v>636.3500000000004</v>
      </c>
      <c r="J1688">
        <f t="shared" si="232"/>
        <v>93.9</v>
      </c>
    </row>
    <row r="1689" spans="9:10" ht="12.75">
      <c r="I1689" s="91">
        <f t="shared" si="231"/>
        <v>636.8500000000004</v>
      </c>
      <c r="J1689">
        <f t="shared" si="232"/>
        <v>93.9</v>
      </c>
    </row>
    <row r="1690" spans="9:10" ht="12.75">
      <c r="I1690" s="91">
        <f t="shared" si="231"/>
        <v>637.3500000000004</v>
      </c>
      <c r="J1690">
        <f t="shared" si="232"/>
        <v>93.9</v>
      </c>
    </row>
    <row r="1691" spans="9:10" ht="12.75">
      <c r="I1691" s="91">
        <f t="shared" si="231"/>
        <v>637.8500000000004</v>
      </c>
      <c r="J1691">
        <f t="shared" si="232"/>
        <v>93.9</v>
      </c>
    </row>
    <row r="1692" spans="9:10" ht="12.75">
      <c r="I1692" s="91">
        <f aca="true" t="shared" si="233" ref="I1692:I1707">I1691+0.5</f>
        <v>638.3500000000004</v>
      </c>
      <c r="J1692">
        <f aca="true" t="shared" si="234" ref="J1692:J1707">ROUND(F$2*(1-((1/(E$2*I1692))*(1-(EXP(-E$2*I1692))))),1)</f>
        <v>93.9</v>
      </c>
    </row>
    <row r="1693" spans="9:10" ht="12.75">
      <c r="I1693" s="91">
        <f t="shared" si="233"/>
        <v>638.8500000000004</v>
      </c>
      <c r="J1693">
        <f t="shared" si="234"/>
        <v>93.9</v>
      </c>
    </row>
    <row r="1694" spans="9:10" ht="12.75">
      <c r="I1694" s="91">
        <f t="shared" si="233"/>
        <v>639.3500000000004</v>
      </c>
      <c r="J1694">
        <f t="shared" si="234"/>
        <v>93.9</v>
      </c>
    </row>
    <row r="1695" spans="9:10" ht="12.75">
      <c r="I1695" s="91">
        <f t="shared" si="233"/>
        <v>639.8500000000004</v>
      </c>
      <c r="J1695">
        <f t="shared" si="234"/>
        <v>93.9</v>
      </c>
    </row>
    <row r="1696" spans="9:10" ht="12.75">
      <c r="I1696" s="91">
        <f t="shared" si="233"/>
        <v>640.3500000000004</v>
      </c>
      <c r="J1696">
        <f t="shared" si="234"/>
        <v>93.9</v>
      </c>
    </row>
    <row r="1697" spans="9:10" ht="12.75">
      <c r="I1697" s="91">
        <f t="shared" si="233"/>
        <v>640.8500000000004</v>
      </c>
      <c r="J1697">
        <f t="shared" si="234"/>
        <v>93.9</v>
      </c>
    </row>
    <row r="1698" spans="9:10" ht="12.75">
      <c r="I1698" s="91">
        <f t="shared" si="233"/>
        <v>641.3500000000004</v>
      </c>
      <c r="J1698">
        <f t="shared" si="234"/>
        <v>93.9</v>
      </c>
    </row>
    <row r="1699" spans="9:10" ht="12.75">
      <c r="I1699" s="91">
        <f t="shared" si="233"/>
        <v>641.8500000000004</v>
      </c>
      <c r="J1699">
        <f t="shared" si="234"/>
        <v>93.9</v>
      </c>
    </row>
    <row r="1700" spans="9:10" ht="12.75">
      <c r="I1700" s="91">
        <f t="shared" si="233"/>
        <v>642.3500000000004</v>
      </c>
      <c r="J1700">
        <f t="shared" si="234"/>
        <v>93.9</v>
      </c>
    </row>
    <row r="1701" spans="9:10" ht="12.75">
      <c r="I1701" s="91">
        <f t="shared" si="233"/>
        <v>642.8500000000004</v>
      </c>
      <c r="J1701">
        <f t="shared" si="234"/>
        <v>93.9</v>
      </c>
    </row>
    <row r="1702" spans="9:10" ht="12.75">
      <c r="I1702" s="91">
        <f t="shared" si="233"/>
        <v>643.3500000000004</v>
      </c>
      <c r="J1702">
        <f t="shared" si="234"/>
        <v>93.9</v>
      </c>
    </row>
    <row r="1703" spans="9:10" ht="12.75">
      <c r="I1703" s="91">
        <f t="shared" si="233"/>
        <v>643.8500000000004</v>
      </c>
      <c r="J1703">
        <f t="shared" si="234"/>
        <v>93.9</v>
      </c>
    </row>
    <row r="1704" spans="9:10" ht="12.75">
      <c r="I1704" s="91">
        <f t="shared" si="233"/>
        <v>644.3500000000004</v>
      </c>
      <c r="J1704">
        <f t="shared" si="234"/>
        <v>93.9</v>
      </c>
    </row>
    <row r="1705" spans="9:10" ht="12.75">
      <c r="I1705" s="91">
        <f t="shared" si="233"/>
        <v>644.8500000000004</v>
      </c>
      <c r="J1705">
        <f t="shared" si="234"/>
        <v>93.9</v>
      </c>
    </row>
    <row r="1706" spans="9:10" ht="12.75">
      <c r="I1706" s="91">
        <f t="shared" si="233"/>
        <v>645.3500000000004</v>
      </c>
      <c r="J1706">
        <f t="shared" si="234"/>
        <v>93.9</v>
      </c>
    </row>
    <row r="1707" spans="9:10" ht="12.75">
      <c r="I1707" s="91">
        <f t="shared" si="233"/>
        <v>645.8500000000004</v>
      </c>
      <c r="J1707">
        <f t="shared" si="234"/>
        <v>93.9</v>
      </c>
    </row>
    <row r="1708" spans="9:10" ht="12.75">
      <c r="I1708" s="91">
        <f aca="true" t="shared" si="235" ref="I1708:I1723">I1707+0.5</f>
        <v>646.3500000000004</v>
      </c>
      <c r="J1708">
        <f aca="true" t="shared" si="236" ref="J1708:J1723">ROUND(F$2*(1-((1/(E$2*I1708))*(1-(EXP(-E$2*I1708))))),1)</f>
        <v>93.9</v>
      </c>
    </row>
    <row r="1709" spans="9:10" ht="12.75">
      <c r="I1709" s="91">
        <f t="shared" si="235"/>
        <v>646.8500000000004</v>
      </c>
      <c r="J1709">
        <f t="shared" si="236"/>
        <v>93.9</v>
      </c>
    </row>
    <row r="1710" spans="9:10" ht="12.75">
      <c r="I1710" s="91">
        <f t="shared" si="235"/>
        <v>647.3500000000004</v>
      </c>
      <c r="J1710">
        <f t="shared" si="236"/>
        <v>93.9</v>
      </c>
    </row>
    <row r="1711" spans="9:10" ht="12.75">
      <c r="I1711" s="91">
        <f t="shared" si="235"/>
        <v>647.8500000000004</v>
      </c>
      <c r="J1711">
        <f t="shared" si="236"/>
        <v>93.9</v>
      </c>
    </row>
    <row r="1712" spans="9:10" ht="12.75">
      <c r="I1712" s="91">
        <f t="shared" si="235"/>
        <v>648.3500000000004</v>
      </c>
      <c r="J1712">
        <f t="shared" si="236"/>
        <v>93.9</v>
      </c>
    </row>
    <row r="1713" spans="9:10" ht="12.75">
      <c r="I1713" s="91">
        <f t="shared" si="235"/>
        <v>648.8500000000004</v>
      </c>
      <c r="J1713">
        <f t="shared" si="236"/>
        <v>93.9</v>
      </c>
    </row>
    <row r="1714" spans="9:10" ht="12.75">
      <c r="I1714" s="91">
        <f t="shared" si="235"/>
        <v>649.3500000000004</v>
      </c>
      <c r="J1714">
        <f t="shared" si="236"/>
        <v>93.9</v>
      </c>
    </row>
    <row r="1715" spans="9:10" ht="12.75">
      <c r="I1715" s="91">
        <f t="shared" si="235"/>
        <v>649.8500000000004</v>
      </c>
      <c r="J1715">
        <f t="shared" si="236"/>
        <v>93.9</v>
      </c>
    </row>
    <row r="1716" spans="9:10" ht="12.75">
      <c r="I1716" s="91">
        <f t="shared" si="235"/>
        <v>650.3500000000004</v>
      </c>
      <c r="J1716">
        <f t="shared" si="236"/>
        <v>93.9</v>
      </c>
    </row>
    <row r="1717" spans="9:10" ht="12.75">
      <c r="I1717" s="91">
        <f t="shared" si="235"/>
        <v>650.8500000000004</v>
      </c>
      <c r="J1717">
        <f t="shared" si="236"/>
        <v>93.9</v>
      </c>
    </row>
    <row r="1718" spans="9:10" ht="12.75">
      <c r="I1718" s="91">
        <f t="shared" si="235"/>
        <v>651.3500000000004</v>
      </c>
      <c r="J1718">
        <f t="shared" si="236"/>
        <v>93.9</v>
      </c>
    </row>
    <row r="1719" spans="9:10" ht="12.75">
      <c r="I1719" s="91">
        <f t="shared" si="235"/>
        <v>651.8500000000004</v>
      </c>
      <c r="J1719">
        <f t="shared" si="236"/>
        <v>93.9</v>
      </c>
    </row>
    <row r="1720" spans="9:10" ht="12.75">
      <c r="I1720" s="91">
        <f t="shared" si="235"/>
        <v>652.3500000000004</v>
      </c>
      <c r="J1720">
        <f t="shared" si="236"/>
        <v>93.9</v>
      </c>
    </row>
    <row r="1721" spans="9:10" ht="12.75">
      <c r="I1721" s="91">
        <f t="shared" si="235"/>
        <v>652.8500000000004</v>
      </c>
      <c r="J1721">
        <f t="shared" si="236"/>
        <v>93.9</v>
      </c>
    </row>
    <row r="1722" spans="9:10" ht="12.75">
      <c r="I1722" s="91">
        <f t="shared" si="235"/>
        <v>653.3500000000004</v>
      </c>
      <c r="J1722">
        <f t="shared" si="236"/>
        <v>93.9</v>
      </c>
    </row>
    <row r="1723" spans="9:10" ht="12.75">
      <c r="I1723" s="91">
        <f t="shared" si="235"/>
        <v>653.8500000000004</v>
      </c>
      <c r="J1723">
        <f t="shared" si="236"/>
        <v>93.9</v>
      </c>
    </row>
    <row r="1724" spans="9:10" ht="12.75">
      <c r="I1724" s="91">
        <f aca="true" t="shared" si="237" ref="I1724:I1739">I1723+0.5</f>
        <v>654.3500000000004</v>
      </c>
      <c r="J1724">
        <f aca="true" t="shared" si="238" ref="J1724:J1739">ROUND(F$2*(1-((1/(E$2*I1724))*(1-(EXP(-E$2*I1724))))),1)</f>
        <v>93.9</v>
      </c>
    </row>
    <row r="1725" spans="9:10" ht="12.75">
      <c r="I1725" s="91">
        <f t="shared" si="237"/>
        <v>654.8500000000004</v>
      </c>
      <c r="J1725">
        <f t="shared" si="238"/>
        <v>93.9</v>
      </c>
    </row>
    <row r="1726" spans="9:10" ht="12.75">
      <c r="I1726" s="91">
        <f t="shared" si="237"/>
        <v>655.3500000000004</v>
      </c>
      <c r="J1726">
        <f t="shared" si="238"/>
        <v>93.9</v>
      </c>
    </row>
    <row r="1727" spans="9:10" ht="12.75">
      <c r="I1727" s="91">
        <f t="shared" si="237"/>
        <v>655.8500000000004</v>
      </c>
      <c r="J1727">
        <f t="shared" si="238"/>
        <v>93.9</v>
      </c>
    </row>
    <row r="1728" spans="9:10" ht="12.75">
      <c r="I1728" s="91">
        <f t="shared" si="237"/>
        <v>656.3500000000004</v>
      </c>
      <c r="J1728">
        <f t="shared" si="238"/>
        <v>93.9</v>
      </c>
    </row>
    <row r="1729" spans="9:10" ht="12.75">
      <c r="I1729" s="91">
        <f t="shared" si="237"/>
        <v>656.8500000000004</v>
      </c>
      <c r="J1729">
        <f t="shared" si="238"/>
        <v>93.9</v>
      </c>
    </row>
    <row r="1730" spans="9:10" ht="12.75">
      <c r="I1730" s="91">
        <f t="shared" si="237"/>
        <v>657.3500000000004</v>
      </c>
      <c r="J1730">
        <f t="shared" si="238"/>
        <v>93.9</v>
      </c>
    </row>
    <row r="1731" spans="9:10" ht="12.75">
      <c r="I1731" s="91">
        <f t="shared" si="237"/>
        <v>657.8500000000004</v>
      </c>
      <c r="J1731">
        <f t="shared" si="238"/>
        <v>93.9</v>
      </c>
    </row>
    <row r="1732" spans="9:10" ht="12.75">
      <c r="I1732" s="91">
        <f t="shared" si="237"/>
        <v>658.3500000000004</v>
      </c>
      <c r="J1732">
        <f t="shared" si="238"/>
        <v>93.9</v>
      </c>
    </row>
    <row r="1733" spans="9:10" ht="12.75">
      <c r="I1733" s="91">
        <f t="shared" si="237"/>
        <v>658.8500000000004</v>
      </c>
      <c r="J1733">
        <f t="shared" si="238"/>
        <v>93.9</v>
      </c>
    </row>
    <row r="1734" spans="9:10" ht="12.75">
      <c r="I1734" s="91">
        <f t="shared" si="237"/>
        <v>659.3500000000004</v>
      </c>
      <c r="J1734">
        <f t="shared" si="238"/>
        <v>93.9</v>
      </c>
    </row>
    <row r="1735" spans="9:10" ht="12.75">
      <c r="I1735" s="91">
        <f t="shared" si="237"/>
        <v>659.8500000000004</v>
      </c>
      <c r="J1735">
        <f t="shared" si="238"/>
        <v>93.9</v>
      </c>
    </row>
    <row r="1736" spans="9:10" ht="12.75">
      <c r="I1736" s="91">
        <f t="shared" si="237"/>
        <v>660.3500000000004</v>
      </c>
      <c r="J1736">
        <f t="shared" si="238"/>
        <v>93.9</v>
      </c>
    </row>
    <row r="1737" spans="9:10" ht="12.75">
      <c r="I1737" s="91">
        <f t="shared" si="237"/>
        <v>660.8500000000004</v>
      </c>
      <c r="J1737">
        <f t="shared" si="238"/>
        <v>93.9</v>
      </c>
    </row>
    <row r="1738" spans="9:10" ht="12.75">
      <c r="I1738" s="91">
        <f t="shared" si="237"/>
        <v>661.3500000000004</v>
      </c>
      <c r="J1738">
        <f t="shared" si="238"/>
        <v>93.9</v>
      </c>
    </row>
    <row r="1739" spans="9:10" ht="12.75">
      <c r="I1739" s="91">
        <f t="shared" si="237"/>
        <v>661.8500000000004</v>
      </c>
      <c r="J1739">
        <f t="shared" si="238"/>
        <v>93.9</v>
      </c>
    </row>
    <row r="1740" spans="9:10" ht="12.75">
      <c r="I1740" s="91">
        <f aca="true" t="shared" si="239" ref="I1740:I1755">I1739+0.5</f>
        <v>662.3500000000004</v>
      </c>
      <c r="J1740">
        <f aca="true" t="shared" si="240" ref="J1740:J1755">ROUND(F$2*(1-((1/(E$2*I1740))*(1-(EXP(-E$2*I1740))))),1)</f>
        <v>93.9</v>
      </c>
    </row>
    <row r="1741" spans="9:10" ht="12.75">
      <c r="I1741" s="91">
        <f t="shared" si="239"/>
        <v>662.8500000000004</v>
      </c>
      <c r="J1741">
        <f t="shared" si="240"/>
        <v>93.9</v>
      </c>
    </row>
    <row r="1742" spans="9:10" ht="12.75">
      <c r="I1742" s="91">
        <f t="shared" si="239"/>
        <v>663.3500000000004</v>
      </c>
      <c r="J1742">
        <f t="shared" si="240"/>
        <v>93.9</v>
      </c>
    </row>
    <row r="1743" spans="9:10" ht="12.75">
      <c r="I1743" s="91">
        <f t="shared" si="239"/>
        <v>663.8500000000004</v>
      </c>
      <c r="J1743">
        <f t="shared" si="240"/>
        <v>93.9</v>
      </c>
    </row>
    <row r="1744" spans="9:10" ht="12.75">
      <c r="I1744" s="91">
        <f t="shared" si="239"/>
        <v>664.3500000000004</v>
      </c>
      <c r="J1744">
        <f t="shared" si="240"/>
        <v>93.9</v>
      </c>
    </row>
    <row r="1745" spans="9:10" ht="12.75">
      <c r="I1745" s="91">
        <f t="shared" si="239"/>
        <v>664.8500000000004</v>
      </c>
      <c r="J1745">
        <f t="shared" si="240"/>
        <v>93.9</v>
      </c>
    </row>
    <row r="1746" spans="9:10" ht="12.75">
      <c r="I1746" s="91">
        <f t="shared" si="239"/>
        <v>665.3500000000004</v>
      </c>
      <c r="J1746">
        <f t="shared" si="240"/>
        <v>93.9</v>
      </c>
    </row>
    <row r="1747" spans="9:10" ht="12.75">
      <c r="I1747" s="91">
        <f t="shared" si="239"/>
        <v>665.8500000000004</v>
      </c>
      <c r="J1747">
        <f t="shared" si="240"/>
        <v>93.9</v>
      </c>
    </row>
    <row r="1748" spans="9:10" ht="12.75">
      <c r="I1748" s="91">
        <f t="shared" si="239"/>
        <v>666.3500000000004</v>
      </c>
      <c r="J1748">
        <f t="shared" si="240"/>
        <v>93.9</v>
      </c>
    </row>
    <row r="1749" spans="9:10" ht="12.75">
      <c r="I1749" s="91">
        <f t="shared" si="239"/>
        <v>666.8500000000004</v>
      </c>
      <c r="J1749">
        <f t="shared" si="240"/>
        <v>93.9</v>
      </c>
    </row>
    <row r="1750" spans="9:10" ht="12.75">
      <c r="I1750" s="91">
        <f t="shared" si="239"/>
        <v>667.3500000000004</v>
      </c>
      <c r="J1750">
        <f t="shared" si="240"/>
        <v>93.9</v>
      </c>
    </row>
    <row r="1751" spans="9:10" ht="12.75">
      <c r="I1751" s="91">
        <f t="shared" si="239"/>
        <v>667.8500000000004</v>
      </c>
      <c r="J1751">
        <f t="shared" si="240"/>
        <v>93.9</v>
      </c>
    </row>
    <row r="1752" spans="9:10" ht="12.75">
      <c r="I1752" s="91">
        <f t="shared" si="239"/>
        <v>668.3500000000004</v>
      </c>
      <c r="J1752">
        <f t="shared" si="240"/>
        <v>93.9</v>
      </c>
    </row>
    <row r="1753" spans="9:10" ht="12.75">
      <c r="I1753" s="91">
        <f t="shared" si="239"/>
        <v>668.8500000000004</v>
      </c>
      <c r="J1753">
        <f t="shared" si="240"/>
        <v>93.9</v>
      </c>
    </row>
    <row r="1754" spans="9:10" ht="12.75">
      <c r="I1754" s="91">
        <f t="shared" si="239"/>
        <v>669.3500000000004</v>
      </c>
      <c r="J1754">
        <f t="shared" si="240"/>
        <v>93.9</v>
      </c>
    </row>
    <row r="1755" spans="9:10" ht="12.75">
      <c r="I1755" s="91">
        <f t="shared" si="239"/>
        <v>669.8500000000004</v>
      </c>
      <c r="J1755">
        <f t="shared" si="240"/>
        <v>93.9</v>
      </c>
    </row>
    <row r="1756" spans="9:10" ht="12.75">
      <c r="I1756" s="91">
        <f aca="true" t="shared" si="241" ref="I1756:I1771">I1755+0.5</f>
        <v>670.3500000000004</v>
      </c>
      <c r="J1756">
        <f aca="true" t="shared" si="242" ref="J1756:J1771">ROUND(F$2*(1-((1/(E$2*I1756))*(1-(EXP(-E$2*I1756))))),1)</f>
        <v>93.9</v>
      </c>
    </row>
    <row r="1757" spans="9:10" ht="12.75">
      <c r="I1757" s="91">
        <f t="shared" si="241"/>
        <v>670.8500000000004</v>
      </c>
      <c r="J1757">
        <f t="shared" si="242"/>
        <v>93.9</v>
      </c>
    </row>
    <row r="1758" spans="9:10" ht="12.75">
      <c r="I1758" s="91">
        <f t="shared" si="241"/>
        <v>671.3500000000004</v>
      </c>
      <c r="J1758">
        <f t="shared" si="242"/>
        <v>93.9</v>
      </c>
    </row>
    <row r="1759" spans="9:10" ht="12.75">
      <c r="I1759" s="91">
        <f t="shared" si="241"/>
        <v>671.8500000000004</v>
      </c>
      <c r="J1759">
        <f t="shared" si="242"/>
        <v>93.9</v>
      </c>
    </row>
    <row r="1760" spans="9:10" ht="12.75">
      <c r="I1760" s="91">
        <f t="shared" si="241"/>
        <v>672.3500000000004</v>
      </c>
      <c r="J1760">
        <f t="shared" si="242"/>
        <v>93.9</v>
      </c>
    </row>
    <row r="1761" spans="9:10" ht="12.75">
      <c r="I1761" s="91">
        <f t="shared" si="241"/>
        <v>672.8500000000004</v>
      </c>
      <c r="J1761">
        <f t="shared" si="242"/>
        <v>93.9</v>
      </c>
    </row>
    <row r="1762" spans="9:10" ht="12.75">
      <c r="I1762" s="91">
        <f t="shared" si="241"/>
        <v>673.3500000000004</v>
      </c>
      <c r="J1762">
        <f t="shared" si="242"/>
        <v>93.9</v>
      </c>
    </row>
    <row r="1763" spans="9:10" ht="12.75">
      <c r="I1763" s="91">
        <f t="shared" si="241"/>
        <v>673.8500000000004</v>
      </c>
      <c r="J1763">
        <f t="shared" si="242"/>
        <v>93.9</v>
      </c>
    </row>
    <row r="1764" spans="9:10" ht="12.75">
      <c r="I1764" s="91">
        <f t="shared" si="241"/>
        <v>674.3500000000004</v>
      </c>
      <c r="J1764">
        <f t="shared" si="242"/>
        <v>93.9</v>
      </c>
    </row>
    <row r="1765" spans="9:10" ht="12.75">
      <c r="I1765" s="91">
        <f t="shared" si="241"/>
        <v>674.8500000000004</v>
      </c>
      <c r="J1765">
        <f t="shared" si="242"/>
        <v>93.9</v>
      </c>
    </row>
    <row r="1766" spans="9:10" ht="12.75">
      <c r="I1766" s="91">
        <f t="shared" si="241"/>
        <v>675.3500000000004</v>
      </c>
      <c r="J1766">
        <f t="shared" si="242"/>
        <v>93.9</v>
      </c>
    </row>
    <row r="1767" spans="9:10" ht="12.75">
      <c r="I1767" s="91">
        <f t="shared" si="241"/>
        <v>675.8500000000004</v>
      </c>
      <c r="J1767">
        <f t="shared" si="242"/>
        <v>93.9</v>
      </c>
    </row>
    <row r="1768" spans="9:10" ht="12.75">
      <c r="I1768" s="91">
        <f t="shared" si="241"/>
        <v>676.3500000000004</v>
      </c>
      <c r="J1768">
        <f t="shared" si="242"/>
        <v>93.9</v>
      </c>
    </row>
    <row r="1769" spans="9:10" ht="12.75">
      <c r="I1769" s="91">
        <f t="shared" si="241"/>
        <v>676.8500000000004</v>
      </c>
      <c r="J1769">
        <f t="shared" si="242"/>
        <v>93.9</v>
      </c>
    </row>
    <row r="1770" spans="9:10" ht="12.75">
      <c r="I1770" s="91">
        <f t="shared" si="241"/>
        <v>677.3500000000004</v>
      </c>
      <c r="J1770">
        <f t="shared" si="242"/>
        <v>93.9</v>
      </c>
    </row>
    <row r="1771" spans="9:10" ht="12.75">
      <c r="I1771" s="91">
        <f t="shared" si="241"/>
        <v>677.8500000000004</v>
      </c>
      <c r="J1771">
        <f t="shared" si="242"/>
        <v>93.9</v>
      </c>
    </row>
    <row r="1772" spans="9:10" ht="12.75">
      <c r="I1772" s="91">
        <f aca="true" t="shared" si="243" ref="I1772:I1787">I1771+0.5</f>
        <v>678.3500000000004</v>
      </c>
      <c r="J1772">
        <f aca="true" t="shared" si="244" ref="J1772:J1787">ROUND(F$2*(1-((1/(E$2*I1772))*(1-(EXP(-E$2*I1772))))),1)</f>
        <v>93.9</v>
      </c>
    </row>
    <row r="1773" spans="9:10" ht="12.75">
      <c r="I1773" s="91">
        <f t="shared" si="243"/>
        <v>678.8500000000004</v>
      </c>
      <c r="J1773">
        <f t="shared" si="244"/>
        <v>93.9</v>
      </c>
    </row>
    <row r="1774" spans="9:10" ht="12.75">
      <c r="I1774" s="91">
        <f t="shared" si="243"/>
        <v>679.3500000000004</v>
      </c>
      <c r="J1774">
        <f t="shared" si="244"/>
        <v>93.9</v>
      </c>
    </row>
    <row r="1775" spans="9:10" ht="12.75">
      <c r="I1775" s="91">
        <f t="shared" si="243"/>
        <v>679.8500000000004</v>
      </c>
      <c r="J1775">
        <f t="shared" si="244"/>
        <v>93.9</v>
      </c>
    </row>
    <row r="1776" spans="9:10" ht="12.75">
      <c r="I1776" s="91">
        <f t="shared" si="243"/>
        <v>680.3500000000004</v>
      </c>
      <c r="J1776">
        <f t="shared" si="244"/>
        <v>93.9</v>
      </c>
    </row>
    <row r="1777" spans="9:10" ht="12.75">
      <c r="I1777" s="91">
        <f t="shared" si="243"/>
        <v>680.8500000000004</v>
      </c>
      <c r="J1777">
        <f t="shared" si="244"/>
        <v>93.9</v>
      </c>
    </row>
    <row r="1778" spans="9:10" ht="12.75">
      <c r="I1778" s="91">
        <f t="shared" si="243"/>
        <v>681.3500000000004</v>
      </c>
      <c r="J1778">
        <f t="shared" si="244"/>
        <v>93.9</v>
      </c>
    </row>
    <row r="1779" spans="9:10" ht="12.75">
      <c r="I1779" s="91">
        <f t="shared" si="243"/>
        <v>681.8500000000004</v>
      </c>
      <c r="J1779">
        <f t="shared" si="244"/>
        <v>93.9</v>
      </c>
    </row>
    <row r="1780" spans="9:10" ht="12.75">
      <c r="I1780" s="91">
        <f t="shared" si="243"/>
        <v>682.3500000000004</v>
      </c>
      <c r="J1780">
        <f t="shared" si="244"/>
        <v>93.9</v>
      </c>
    </row>
    <row r="1781" spans="9:10" ht="12.75">
      <c r="I1781" s="91">
        <f t="shared" si="243"/>
        <v>682.8500000000004</v>
      </c>
      <c r="J1781">
        <f t="shared" si="244"/>
        <v>93.9</v>
      </c>
    </row>
    <row r="1782" spans="9:10" ht="12.75">
      <c r="I1782" s="91">
        <f t="shared" si="243"/>
        <v>683.3500000000004</v>
      </c>
      <c r="J1782">
        <f t="shared" si="244"/>
        <v>93.9</v>
      </c>
    </row>
    <row r="1783" spans="9:10" ht="12.75">
      <c r="I1783" s="91">
        <f t="shared" si="243"/>
        <v>683.8500000000004</v>
      </c>
      <c r="J1783">
        <f t="shared" si="244"/>
        <v>93.9</v>
      </c>
    </row>
    <row r="1784" spans="9:10" ht="12.75">
      <c r="I1784" s="91">
        <f t="shared" si="243"/>
        <v>684.3500000000004</v>
      </c>
      <c r="J1784">
        <f t="shared" si="244"/>
        <v>93.9</v>
      </c>
    </row>
    <row r="1785" spans="9:10" ht="12.75">
      <c r="I1785" s="91">
        <f t="shared" si="243"/>
        <v>684.8500000000004</v>
      </c>
      <c r="J1785">
        <f t="shared" si="244"/>
        <v>93.9</v>
      </c>
    </row>
    <row r="1786" spans="9:10" ht="12.75">
      <c r="I1786" s="91">
        <f t="shared" si="243"/>
        <v>685.3500000000004</v>
      </c>
      <c r="J1786">
        <f t="shared" si="244"/>
        <v>93.9</v>
      </c>
    </row>
    <row r="1787" spans="9:10" ht="12.75">
      <c r="I1787" s="91">
        <f t="shared" si="243"/>
        <v>685.8500000000004</v>
      </c>
      <c r="J1787">
        <f t="shared" si="244"/>
        <v>93.9</v>
      </c>
    </row>
    <row r="1788" spans="9:10" ht="12.75">
      <c r="I1788" s="91">
        <f aca="true" t="shared" si="245" ref="I1788:I1803">I1787+0.5</f>
        <v>686.3500000000004</v>
      </c>
      <c r="J1788">
        <f aca="true" t="shared" si="246" ref="J1788:J1803">ROUND(F$2*(1-((1/(E$2*I1788))*(1-(EXP(-E$2*I1788))))),1)</f>
        <v>93.9</v>
      </c>
    </row>
    <row r="1789" spans="9:10" ht="12.75">
      <c r="I1789" s="91">
        <f t="shared" si="245"/>
        <v>686.8500000000004</v>
      </c>
      <c r="J1789">
        <f t="shared" si="246"/>
        <v>93.9</v>
      </c>
    </row>
    <row r="1790" spans="9:10" ht="12.75">
      <c r="I1790" s="91">
        <f t="shared" si="245"/>
        <v>687.3500000000004</v>
      </c>
      <c r="J1790">
        <f t="shared" si="246"/>
        <v>93.9</v>
      </c>
    </row>
    <row r="1791" spans="9:10" ht="12.75">
      <c r="I1791" s="91">
        <f t="shared" si="245"/>
        <v>687.8500000000004</v>
      </c>
      <c r="J1791">
        <f t="shared" si="246"/>
        <v>93.9</v>
      </c>
    </row>
    <row r="1792" spans="9:10" ht="12.75">
      <c r="I1792" s="91">
        <f t="shared" si="245"/>
        <v>688.3500000000004</v>
      </c>
      <c r="J1792">
        <f t="shared" si="246"/>
        <v>93.9</v>
      </c>
    </row>
    <row r="1793" spans="9:10" ht="12.75">
      <c r="I1793" s="91">
        <f t="shared" si="245"/>
        <v>688.8500000000004</v>
      </c>
      <c r="J1793">
        <f t="shared" si="246"/>
        <v>93.9</v>
      </c>
    </row>
    <row r="1794" spans="9:10" ht="12.75">
      <c r="I1794" s="91">
        <f t="shared" si="245"/>
        <v>689.3500000000004</v>
      </c>
      <c r="J1794">
        <f t="shared" si="246"/>
        <v>93.9</v>
      </c>
    </row>
    <row r="1795" spans="9:10" ht="12.75">
      <c r="I1795" s="91">
        <f t="shared" si="245"/>
        <v>689.8500000000004</v>
      </c>
      <c r="J1795">
        <f t="shared" si="246"/>
        <v>93.9</v>
      </c>
    </row>
    <row r="1796" spans="9:10" ht="12.75">
      <c r="I1796" s="91">
        <f t="shared" si="245"/>
        <v>690.3500000000004</v>
      </c>
      <c r="J1796">
        <f t="shared" si="246"/>
        <v>93.9</v>
      </c>
    </row>
    <row r="1797" spans="9:10" ht="12.75">
      <c r="I1797" s="91">
        <f t="shared" si="245"/>
        <v>690.8500000000004</v>
      </c>
      <c r="J1797">
        <f t="shared" si="246"/>
        <v>93.9</v>
      </c>
    </row>
    <row r="1798" spans="9:10" ht="12.75">
      <c r="I1798" s="91">
        <f t="shared" si="245"/>
        <v>691.3500000000004</v>
      </c>
      <c r="J1798">
        <f t="shared" si="246"/>
        <v>93.9</v>
      </c>
    </row>
    <row r="1799" spans="9:10" ht="12.75">
      <c r="I1799" s="91">
        <f t="shared" si="245"/>
        <v>691.8500000000004</v>
      </c>
      <c r="J1799">
        <f t="shared" si="246"/>
        <v>93.9</v>
      </c>
    </row>
    <row r="1800" spans="9:10" ht="12.75">
      <c r="I1800" s="91">
        <f t="shared" si="245"/>
        <v>692.3500000000004</v>
      </c>
      <c r="J1800">
        <f t="shared" si="246"/>
        <v>93.9</v>
      </c>
    </row>
    <row r="1801" spans="9:10" ht="12.75">
      <c r="I1801" s="91">
        <f t="shared" si="245"/>
        <v>692.8500000000004</v>
      </c>
      <c r="J1801">
        <f t="shared" si="246"/>
        <v>93.9</v>
      </c>
    </row>
    <row r="1802" spans="9:10" ht="12.75">
      <c r="I1802" s="91">
        <f t="shared" si="245"/>
        <v>693.3500000000004</v>
      </c>
      <c r="J1802">
        <f t="shared" si="246"/>
        <v>93.9</v>
      </c>
    </row>
    <row r="1803" spans="9:10" ht="12.75">
      <c r="I1803" s="91">
        <f t="shared" si="245"/>
        <v>693.8500000000004</v>
      </c>
      <c r="J1803">
        <f t="shared" si="246"/>
        <v>93.9</v>
      </c>
    </row>
    <row r="1804" spans="9:10" ht="12.75">
      <c r="I1804" s="91">
        <f aca="true" t="shared" si="247" ref="I1804:I1819">I1803+0.5</f>
        <v>694.3500000000004</v>
      </c>
      <c r="J1804">
        <f aca="true" t="shared" si="248" ref="J1804:J1819">ROUND(F$2*(1-((1/(E$2*I1804))*(1-(EXP(-E$2*I1804))))),1)</f>
        <v>93.9</v>
      </c>
    </row>
    <row r="1805" spans="9:10" ht="12.75">
      <c r="I1805" s="91">
        <f t="shared" si="247"/>
        <v>694.8500000000004</v>
      </c>
      <c r="J1805">
        <f t="shared" si="248"/>
        <v>93.9</v>
      </c>
    </row>
    <row r="1806" spans="9:10" ht="12.75">
      <c r="I1806" s="91">
        <f t="shared" si="247"/>
        <v>695.3500000000004</v>
      </c>
      <c r="J1806">
        <f t="shared" si="248"/>
        <v>93.9</v>
      </c>
    </row>
    <row r="1807" spans="9:10" ht="12.75">
      <c r="I1807" s="91">
        <f t="shared" si="247"/>
        <v>695.8500000000004</v>
      </c>
      <c r="J1807">
        <f t="shared" si="248"/>
        <v>93.9</v>
      </c>
    </row>
    <row r="1808" spans="9:10" ht="12.75">
      <c r="I1808" s="91">
        <f t="shared" si="247"/>
        <v>696.3500000000004</v>
      </c>
      <c r="J1808">
        <f t="shared" si="248"/>
        <v>93.9</v>
      </c>
    </row>
    <row r="1809" spans="9:10" ht="12.75">
      <c r="I1809" s="91">
        <f t="shared" si="247"/>
        <v>696.8500000000004</v>
      </c>
      <c r="J1809">
        <f t="shared" si="248"/>
        <v>93.9</v>
      </c>
    </row>
    <row r="1810" spans="9:10" ht="12.75">
      <c r="I1810" s="91">
        <f t="shared" si="247"/>
        <v>697.3500000000004</v>
      </c>
      <c r="J1810">
        <f t="shared" si="248"/>
        <v>93.9</v>
      </c>
    </row>
    <row r="1811" spans="9:10" ht="12.75">
      <c r="I1811" s="91">
        <f t="shared" si="247"/>
        <v>697.8500000000004</v>
      </c>
      <c r="J1811">
        <f t="shared" si="248"/>
        <v>93.9</v>
      </c>
    </row>
    <row r="1812" spans="9:10" ht="12.75">
      <c r="I1812" s="91">
        <f t="shared" si="247"/>
        <v>698.3500000000004</v>
      </c>
      <c r="J1812">
        <f t="shared" si="248"/>
        <v>93.9</v>
      </c>
    </row>
    <row r="1813" spans="9:10" ht="12.75">
      <c r="I1813" s="91">
        <f t="shared" si="247"/>
        <v>698.8500000000004</v>
      </c>
      <c r="J1813">
        <f t="shared" si="248"/>
        <v>93.9</v>
      </c>
    </row>
    <row r="1814" spans="9:10" ht="12.75">
      <c r="I1814" s="91">
        <f t="shared" si="247"/>
        <v>699.3500000000004</v>
      </c>
      <c r="J1814">
        <f t="shared" si="248"/>
        <v>93.9</v>
      </c>
    </row>
    <row r="1815" spans="9:10" ht="12.75">
      <c r="I1815" s="91">
        <f t="shared" si="247"/>
        <v>699.8500000000004</v>
      </c>
      <c r="J1815">
        <f t="shared" si="248"/>
        <v>93.9</v>
      </c>
    </row>
    <row r="1816" spans="9:10" ht="12.75">
      <c r="I1816" s="91">
        <f t="shared" si="247"/>
        <v>700.3500000000004</v>
      </c>
      <c r="J1816">
        <f t="shared" si="248"/>
        <v>93.9</v>
      </c>
    </row>
    <row r="1817" spans="9:10" ht="12.75">
      <c r="I1817" s="91">
        <f t="shared" si="247"/>
        <v>700.8500000000004</v>
      </c>
      <c r="J1817">
        <f t="shared" si="248"/>
        <v>93.9</v>
      </c>
    </row>
    <row r="1818" spans="9:10" ht="12.75">
      <c r="I1818" s="91">
        <f t="shared" si="247"/>
        <v>701.3500000000004</v>
      </c>
      <c r="J1818">
        <f t="shared" si="248"/>
        <v>93.9</v>
      </c>
    </row>
    <row r="1819" spans="9:10" ht="12.75">
      <c r="I1819" s="91">
        <f t="shared" si="247"/>
        <v>701.8500000000004</v>
      </c>
      <c r="J1819">
        <f t="shared" si="248"/>
        <v>93.9</v>
      </c>
    </row>
    <row r="1820" spans="9:10" ht="12.75">
      <c r="I1820" s="91">
        <f aca="true" t="shared" si="249" ref="I1820:I1835">I1819+0.5</f>
        <v>702.3500000000004</v>
      </c>
      <c r="J1820">
        <f aca="true" t="shared" si="250" ref="J1820:J1835">ROUND(F$2*(1-((1/(E$2*I1820))*(1-(EXP(-E$2*I1820))))),1)</f>
        <v>93.9</v>
      </c>
    </row>
    <row r="1821" spans="9:10" ht="12.75">
      <c r="I1821" s="91">
        <f t="shared" si="249"/>
        <v>702.8500000000004</v>
      </c>
      <c r="J1821">
        <f t="shared" si="250"/>
        <v>93.9</v>
      </c>
    </row>
    <row r="1822" spans="9:10" ht="12.75">
      <c r="I1822" s="91">
        <f t="shared" si="249"/>
        <v>703.3500000000004</v>
      </c>
      <c r="J1822">
        <f t="shared" si="250"/>
        <v>93.9</v>
      </c>
    </row>
    <row r="1823" spans="9:10" ht="12.75">
      <c r="I1823" s="91">
        <f t="shared" si="249"/>
        <v>703.8500000000004</v>
      </c>
      <c r="J1823">
        <f t="shared" si="250"/>
        <v>93.9</v>
      </c>
    </row>
    <row r="1824" spans="9:10" ht="12.75">
      <c r="I1824" s="91">
        <f t="shared" si="249"/>
        <v>704.3500000000004</v>
      </c>
      <c r="J1824">
        <f t="shared" si="250"/>
        <v>93.9</v>
      </c>
    </row>
    <row r="1825" spans="9:10" ht="12.75">
      <c r="I1825" s="91">
        <f t="shared" si="249"/>
        <v>704.8500000000004</v>
      </c>
      <c r="J1825">
        <f t="shared" si="250"/>
        <v>93.9</v>
      </c>
    </row>
    <row r="1826" spans="9:10" ht="12.75">
      <c r="I1826" s="91">
        <f t="shared" si="249"/>
        <v>705.3500000000004</v>
      </c>
      <c r="J1826">
        <f t="shared" si="250"/>
        <v>93.9</v>
      </c>
    </row>
    <row r="1827" spans="9:10" ht="12.75">
      <c r="I1827" s="91">
        <f t="shared" si="249"/>
        <v>705.8500000000004</v>
      </c>
      <c r="J1827">
        <f t="shared" si="250"/>
        <v>93.9</v>
      </c>
    </row>
    <row r="1828" spans="9:10" ht="12.75">
      <c r="I1828" s="91">
        <f t="shared" si="249"/>
        <v>706.3500000000004</v>
      </c>
      <c r="J1828">
        <f t="shared" si="250"/>
        <v>93.9</v>
      </c>
    </row>
    <row r="1829" spans="9:10" ht="12.75">
      <c r="I1829" s="91">
        <f t="shared" si="249"/>
        <v>706.8500000000004</v>
      </c>
      <c r="J1829">
        <f t="shared" si="250"/>
        <v>93.9</v>
      </c>
    </row>
    <row r="1830" spans="9:10" ht="12.75">
      <c r="I1830" s="91">
        <f t="shared" si="249"/>
        <v>707.3500000000004</v>
      </c>
      <c r="J1830">
        <f t="shared" si="250"/>
        <v>93.9</v>
      </c>
    </row>
    <row r="1831" spans="9:10" ht="12.75">
      <c r="I1831" s="91">
        <f t="shared" si="249"/>
        <v>707.8500000000004</v>
      </c>
      <c r="J1831">
        <f t="shared" si="250"/>
        <v>93.9</v>
      </c>
    </row>
    <row r="1832" spans="9:10" ht="12.75">
      <c r="I1832" s="91">
        <f t="shared" si="249"/>
        <v>708.3500000000004</v>
      </c>
      <c r="J1832">
        <f t="shared" si="250"/>
        <v>93.9</v>
      </c>
    </row>
    <row r="1833" spans="9:10" ht="12.75">
      <c r="I1833" s="91">
        <f t="shared" si="249"/>
        <v>708.8500000000004</v>
      </c>
      <c r="J1833">
        <f t="shared" si="250"/>
        <v>93.9</v>
      </c>
    </row>
    <row r="1834" spans="9:10" ht="12.75">
      <c r="I1834" s="91">
        <f t="shared" si="249"/>
        <v>709.3500000000004</v>
      </c>
      <c r="J1834">
        <f t="shared" si="250"/>
        <v>93.9</v>
      </c>
    </row>
    <row r="1835" spans="9:10" ht="12.75">
      <c r="I1835" s="91">
        <f t="shared" si="249"/>
        <v>709.8500000000004</v>
      </c>
      <c r="J1835">
        <f t="shared" si="250"/>
        <v>93.9</v>
      </c>
    </row>
    <row r="1836" spans="9:10" ht="12.75">
      <c r="I1836" s="91">
        <f aca="true" t="shared" si="251" ref="I1836:I1851">I1835+0.5</f>
        <v>710.3500000000004</v>
      </c>
      <c r="J1836">
        <f aca="true" t="shared" si="252" ref="J1836:J1851">ROUND(F$2*(1-((1/(E$2*I1836))*(1-(EXP(-E$2*I1836))))),1)</f>
        <v>93.9</v>
      </c>
    </row>
    <row r="1837" spans="9:10" ht="12.75">
      <c r="I1837" s="91">
        <f t="shared" si="251"/>
        <v>710.8500000000004</v>
      </c>
      <c r="J1837">
        <f t="shared" si="252"/>
        <v>93.9</v>
      </c>
    </row>
    <row r="1838" spans="9:10" ht="12.75">
      <c r="I1838" s="91">
        <f t="shared" si="251"/>
        <v>711.3500000000004</v>
      </c>
      <c r="J1838">
        <f t="shared" si="252"/>
        <v>93.9</v>
      </c>
    </row>
    <row r="1839" spans="9:10" ht="12.75">
      <c r="I1839" s="91">
        <f t="shared" si="251"/>
        <v>711.8500000000004</v>
      </c>
      <c r="J1839">
        <f t="shared" si="252"/>
        <v>93.9</v>
      </c>
    </row>
    <row r="1840" spans="9:10" ht="12.75">
      <c r="I1840" s="91">
        <f t="shared" si="251"/>
        <v>712.3500000000004</v>
      </c>
      <c r="J1840">
        <f t="shared" si="252"/>
        <v>93.9</v>
      </c>
    </row>
    <row r="1841" spans="9:10" ht="12.75">
      <c r="I1841" s="91">
        <f t="shared" si="251"/>
        <v>712.8500000000004</v>
      </c>
      <c r="J1841">
        <f t="shared" si="252"/>
        <v>93.9</v>
      </c>
    </row>
    <row r="1842" spans="9:10" ht="12.75">
      <c r="I1842" s="91">
        <f t="shared" si="251"/>
        <v>713.3500000000004</v>
      </c>
      <c r="J1842">
        <f t="shared" si="252"/>
        <v>93.9</v>
      </c>
    </row>
    <row r="1843" spans="9:10" ht="12.75">
      <c r="I1843" s="91">
        <f t="shared" si="251"/>
        <v>713.8500000000004</v>
      </c>
      <c r="J1843">
        <f t="shared" si="252"/>
        <v>93.9</v>
      </c>
    </row>
    <row r="1844" spans="9:10" ht="12.75">
      <c r="I1844" s="91">
        <f t="shared" si="251"/>
        <v>714.3500000000004</v>
      </c>
      <c r="J1844">
        <f t="shared" si="252"/>
        <v>93.9</v>
      </c>
    </row>
    <row r="1845" spans="9:10" ht="12.75">
      <c r="I1845" s="91">
        <f t="shared" si="251"/>
        <v>714.8500000000004</v>
      </c>
      <c r="J1845">
        <f t="shared" si="252"/>
        <v>93.9</v>
      </c>
    </row>
    <row r="1846" spans="9:10" ht="12.75">
      <c r="I1846" s="91">
        <f t="shared" si="251"/>
        <v>715.3500000000004</v>
      </c>
      <c r="J1846">
        <f t="shared" si="252"/>
        <v>93.9</v>
      </c>
    </row>
    <row r="1847" spans="9:10" ht="12.75">
      <c r="I1847" s="91">
        <f t="shared" si="251"/>
        <v>715.8500000000004</v>
      </c>
      <c r="J1847">
        <f t="shared" si="252"/>
        <v>93.9</v>
      </c>
    </row>
    <row r="1848" spans="9:10" ht="12.75">
      <c r="I1848" s="91">
        <f t="shared" si="251"/>
        <v>716.3500000000004</v>
      </c>
      <c r="J1848">
        <f t="shared" si="252"/>
        <v>93.9</v>
      </c>
    </row>
    <row r="1849" spans="9:10" ht="12.75">
      <c r="I1849" s="91">
        <f t="shared" si="251"/>
        <v>716.8500000000004</v>
      </c>
      <c r="J1849">
        <f t="shared" si="252"/>
        <v>93.9</v>
      </c>
    </row>
    <row r="1850" spans="9:10" ht="12.75">
      <c r="I1850" s="91">
        <f t="shared" si="251"/>
        <v>717.3500000000004</v>
      </c>
      <c r="J1850">
        <f t="shared" si="252"/>
        <v>93.9</v>
      </c>
    </row>
    <row r="1851" spans="9:10" ht="12.75">
      <c r="I1851" s="91">
        <f t="shared" si="251"/>
        <v>717.8500000000004</v>
      </c>
      <c r="J1851">
        <f t="shared" si="252"/>
        <v>93.9</v>
      </c>
    </row>
    <row r="1852" spans="9:10" ht="12.75">
      <c r="I1852" s="91">
        <f aca="true" t="shared" si="253" ref="I1852:I1867">I1851+0.5</f>
        <v>718.3500000000004</v>
      </c>
      <c r="J1852">
        <f aca="true" t="shared" si="254" ref="J1852:J1867">ROUND(F$2*(1-((1/(E$2*I1852))*(1-(EXP(-E$2*I1852))))),1)</f>
        <v>93.9</v>
      </c>
    </row>
    <row r="1853" spans="9:10" ht="12.75">
      <c r="I1853" s="91">
        <f t="shared" si="253"/>
        <v>718.8500000000004</v>
      </c>
      <c r="J1853">
        <f t="shared" si="254"/>
        <v>93.9</v>
      </c>
    </row>
    <row r="1854" spans="9:10" ht="12.75">
      <c r="I1854" s="91">
        <f t="shared" si="253"/>
        <v>719.3500000000004</v>
      </c>
      <c r="J1854">
        <f t="shared" si="254"/>
        <v>93.9</v>
      </c>
    </row>
    <row r="1855" spans="9:10" ht="12.75">
      <c r="I1855" s="91">
        <f t="shared" si="253"/>
        <v>719.8500000000004</v>
      </c>
      <c r="J1855">
        <f t="shared" si="254"/>
        <v>93.9</v>
      </c>
    </row>
    <row r="1856" spans="9:10" ht="12.75">
      <c r="I1856" s="91">
        <f t="shared" si="253"/>
        <v>720.3500000000004</v>
      </c>
      <c r="J1856">
        <f t="shared" si="254"/>
        <v>93.9</v>
      </c>
    </row>
    <row r="1857" spans="9:10" ht="12.75">
      <c r="I1857" s="91">
        <f t="shared" si="253"/>
        <v>720.8500000000004</v>
      </c>
      <c r="J1857">
        <f t="shared" si="254"/>
        <v>93.9</v>
      </c>
    </row>
    <row r="1858" spans="9:10" ht="12.75">
      <c r="I1858" s="91">
        <f t="shared" si="253"/>
        <v>721.3500000000004</v>
      </c>
      <c r="J1858">
        <f t="shared" si="254"/>
        <v>93.9</v>
      </c>
    </row>
    <row r="1859" spans="9:10" ht="12.75">
      <c r="I1859" s="91">
        <f t="shared" si="253"/>
        <v>721.8500000000004</v>
      </c>
      <c r="J1859">
        <f t="shared" si="254"/>
        <v>93.9</v>
      </c>
    </row>
    <row r="1860" spans="9:10" ht="12.75">
      <c r="I1860" s="91">
        <f t="shared" si="253"/>
        <v>722.3500000000004</v>
      </c>
      <c r="J1860">
        <f t="shared" si="254"/>
        <v>93.9</v>
      </c>
    </row>
    <row r="1861" spans="9:10" ht="12.75">
      <c r="I1861" s="91">
        <f t="shared" si="253"/>
        <v>722.8500000000004</v>
      </c>
      <c r="J1861">
        <f t="shared" si="254"/>
        <v>93.9</v>
      </c>
    </row>
    <row r="1862" spans="9:10" ht="12.75">
      <c r="I1862" s="91">
        <f t="shared" si="253"/>
        <v>723.3500000000004</v>
      </c>
      <c r="J1862">
        <f t="shared" si="254"/>
        <v>93.9</v>
      </c>
    </row>
    <row r="1863" spans="9:10" ht="12.75">
      <c r="I1863" s="91">
        <f t="shared" si="253"/>
        <v>723.8500000000004</v>
      </c>
      <c r="J1863">
        <f t="shared" si="254"/>
        <v>93.9</v>
      </c>
    </row>
    <row r="1864" spans="9:10" ht="12.75">
      <c r="I1864" s="91">
        <f t="shared" si="253"/>
        <v>724.3500000000004</v>
      </c>
      <c r="J1864">
        <f t="shared" si="254"/>
        <v>93.9</v>
      </c>
    </row>
    <row r="1865" spans="9:10" ht="12.75">
      <c r="I1865" s="91">
        <f t="shared" si="253"/>
        <v>724.8500000000004</v>
      </c>
      <c r="J1865">
        <f t="shared" si="254"/>
        <v>93.9</v>
      </c>
    </row>
    <row r="1866" spans="9:10" ht="12.75">
      <c r="I1866" s="91">
        <f t="shared" si="253"/>
        <v>725.3500000000004</v>
      </c>
      <c r="J1866">
        <f t="shared" si="254"/>
        <v>93.9</v>
      </c>
    </row>
    <row r="1867" spans="9:10" ht="12.75">
      <c r="I1867" s="91">
        <f t="shared" si="253"/>
        <v>725.8500000000004</v>
      </c>
      <c r="J1867">
        <f t="shared" si="254"/>
        <v>93.9</v>
      </c>
    </row>
    <row r="1868" spans="9:10" ht="12.75">
      <c r="I1868" s="91">
        <f aca="true" t="shared" si="255" ref="I1868:I1883">I1867+0.5</f>
        <v>726.3500000000004</v>
      </c>
      <c r="J1868">
        <f aca="true" t="shared" si="256" ref="J1868:J1883">ROUND(F$2*(1-((1/(E$2*I1868))*(1-(EXP(-E$2*I1868))))),1)</f>
        <v>93.9</v>
      </c>
    </row>
    <row r="1869" spans="9:10" ht="12.75">
      <c r="I1869" s="91">
        <f t="shared" si="255"/>
        <v>726.8500000000004</v>
      </c>
      <c r="J1869">
        <f t="shared" si="256"/>
        <v>93.9</v>
      </c>
    </row>
    <row r="1870" spans="9:10" ht="12.75">
      <c r="I1870" s="91">
        <f t="shared" si="255"/>
        <v>727.3500000000004</v>
      </c>
      <c r="J1870">
        <f t="shared" si="256"/>
        <v>93.9</v>
      </c>
    </row>
    <row r="1871" spans="9:10" ht="12.75">
      <c r="I1871" s="91">
        <f t="shared" si="255"/>
        <v>727.8500000000004</v>
      </c>
      <c r="J1871">
        <f t="shared" si="256"/>
        <v>93.9</v>
      </c>
    </row>
    <row r="1872" spans="9:10" ht="12.75">
      <c r="I1872" s="91">
        <f t="shared" si="255"/>
        <v>728.3500000000004</v>
      </c>
      <c r="J1872">
        <f t="shared" si="256"/>
        <v>93.9</v>
      </c>
    </row>
    <row r="1873" spans="9:10" ht="12.75">
      <c r="I1873" s="91">
        <f t="shared" si="255"/>
        <v>728.8500000000004</v>
      </c>
      <c r="J1873">
        <f t="shared" si="256"/>
        <v>93.9</v>
      </c>
    </row>
    <row r="1874" spans="9:10" ht="12.75">
      <c r="I1874" s="91">
        <f t="shared" si="255"/>
        <v>729.3500000000004</v>
      </c>
      <c r="J1874">
        <f t="shared" si="256"/>
        <v>93.9</v>
      </c>
    </row>
    <row r="1875" spans="9:10" ht="12.75">
      <c r="I1875" s="91">
        <f t="shared" si="255"/>
        <v>729.8500000000004</v>
      </c>
      <c r="J1875">
        <f t="shared" si="256"/>
        <v>93.9</v>
      </c>
    </row>
    <row r="1876" spans="9:10" ht="12.75">
      <c r="I1876" s="91">
        <f t="shared" si="255"/>
        <v>730.3500000000004</v>
      </c>
      <c r="J1876">
        <f t="shared" si="256"/>
        <v>93.9</v>
      </c>
    </row>
    <row r="1877" spans="9:10" ht="12.75">
      <c r="I1877" s="91">
        <f t="shared" si="255"/>
        <v>730.8500000000004</v>
      </c>
      <c r="J1877">
        <f t="shared" si="256"/>
        <v>93.9</v>
      </c>
    </row>
    <row r="1878" spans="9:10" ht="12.75">
      <c r="I1878" s="91">
        <f t="shared" si="255"/>
        <v>731.3500000000004</v>
      </c>
      <c r="J1878">
        <f t="shared" si="256"/>
        <v>93.9</v>
      </c>
    </row>
    <row r="1879" spans="9:10" ht="12.75">
      <c r="I1879" s="91">
        <f t="shared" si="255"/>
        <v>731.8500000000004</v>
      </c>
      <c r="J1879">
        <f t="shared" si="256"/>
        <v>93.9</v>
      </c>
    </row>
    <row r="1880" spans="9:10" ht="12.75">
      <c r="I1880" s="91">
        <f t="shared" si="255"/>
        <v>732.3500000000004</v>
      </c>
      <c r="J1880">
        <f t="shared" si="256"/>
        <v>93.9</v>
      </c>
    </row>
    <row r="1881" spans="9:10" ht="12.75">
      <c r="I1881" s="91">
        <f t="shared" si="255"/>
        <v>732.8500000000004</v>
      </c>
      <c r="J1881">
        <f t="shared" si="256"/>
        <v>93.9</v>
      </c>
    </row>
    <row r="1882" spans="9:10" ht="12.75">
      <c r="I1882" s="91">
        <f t="shared" si="255"/>
        <v>733.3500000000004</v>
      </c>
      <c r="J1882">
        <f t="shared" si="256"/>
        <v>93.9</v>
      </c>
    </row>
    <row r="1883" spans="9:10" ht="12.75">
      <c r="I1883" s="91">
        <f t="shared" si="255"/>
        <v>733.8500000000004</v>
      </c>
      <c r="J1883">
        <f t="shared" si="256"/>
        <v>93.9</v>
      </c>
    </row>
    <row r="1884" spans="9:10" ht="12.75">
      <c r="I1884" s="91">
        <f aca="true" t="shared" si="257" ref="I1884:I1899">I1883+0.5</f>
        <v>734.3500000000004</v>
      </c>
      <c r="J1884">
        <f aca="true" t="shared" si="258" ref="J1884:J1899">ROUND(F$2*(1-((1/(E$2*I1884))*(1-(EXP(-E$2*I1884))))),1)</f>
        <v>93.9</v>
      </c>
    </row>
    <row r="1885" spans="9:10" ht="12.75">
      <c r="I1885" s="91">
        <f t="shared" si="257"/>
        <v>734.8500000000004</v>
      </c>
      <c r="J1885">
        <f t="shared" si="258"/>
        <v>93.9</v>
      </c>
    </row>
    <row r="1886" spans="9:10" ht="12.75">
      <c r="I1886" s="91">
        <f t="shared" si="257"/>
        <v>735.3500000000004</v>
      </c>
      <c r="J1886">
        <f t="shared" si="258"/>
        <v>93.9</v>
      </c>
    </row>
    <row r="1887" spans="9:10" ht="12.75">
      <c r="I1887" s="91">
        <f t="shared" si="257"/>
        <v>735.8500000000004</v>
      </c>
      <c r="J1887">
        <f t="shared" si="258"/>
        <v>93.9</v>
      </c>
    </row>
    <row r="1888" spans="9:10" ht="12.75">
      <c r="I1888" s="91">
        <f t="shared" si="257"/>
        <v>736.3500000000004</v>
      </c>
      <c r="J1888">
        <f t="shared" si="258"/>
        <v>93.9</v>
      </c>
    </row>
    <row r="1889" spans="9:10" ht="12.75">
      <c r="I1889" s="91">
        <f t="shared" si="257"/>
        <v>736.8500000000004</v>
      </c>
      <c r="J1889">
        <f t="shared" si="258"/>
        <v>93.9</v>
      </c>
    </row>
    <row r="1890" spans="9:10" ht="12.75">
      <c r="I1890" s="91">
        <f t="shared" si="257"/>
        <v>737.3500000000004</v>
      </c>
      <c r="J1890">
        <f t="shared" si="258"/>
        <v>93.9</v>
      </c>
    </row>
    <row r="1891" spans="9:10" ht="12.75">
      <c r="I1891" s="91">
        <f t="shared" si="257"/>
        <v>737.8500000000004</v>
      </c>
      <c r="J1891">
        <f t="shared" si="258"/>
        <v>93.9</v>
      </c>
    </row>
    <row r="1892" spans="9:10" ht="12.75">
      <c r="I1892" s="91">
        <f t="shared" si="257"/>
        <v>738.3500000000004</v>
      </c>
      <c r="J1892">
        <f t="shared" si="258"/>
        <v>93.9</v>
      </c>
    </row>
    <row r="1893" spans="9:10" ht="12.75">
      <c r="I1893" s="91">
        <f t="shared" si="257"/>
        <v>738.8500000000004</v>
      </c>
      <c r="J1893">
        <f t="shared" si="258"/>
        <v>93.9</v>
      </c>
    </row>
    <row r="1894" spans="9:10" ht="12.75">
      <c r="I1894" s="91">
        <f t="shared" si="257"/>
        <v>739.3500000000004</v>
      </c>
      <c r="J1894">
        <f t="shared" si="258"/>
        <v>93.9</v>
      </c>
    </row>
    <row r="1895" spans="9:10" ht="12.75">
      <c r="I1895" s="91">
        <f t="shared" si="257"/>
        <v>739.8500000000004</v>
      </c>
      <c r="J1895">
        <f t="shared" si="258"/>
        <v>93.9</v>
      </c>
    </row>
    <row r="1896" spans="9:10" ht="12.75">
      <c r="I1896" s="91">
        <f t="shared" si="257"/>
        <v>740.3500000000004</v>
      </c>
      <c r="J1896">
        <f t="shared" si="258"/>
        <v>93.9</v>
      </c>
    </row>
    <row r="1897" spans="9:10" ht="12.75">
      <c r="I1897" s="91">
        <f t="shared" si="257"/>
        <v>740.8500000000004</v>
      </c>
      <c r="J1897">
        <f t="shared" si="258"/>
        <v>93.9</v>
      </c>
    </row>
    <row r="1898" spans="9:10" ht="12.75">
      <c r="I1898" s="91">
        <f t="shared" si="257"/>
        <v>741.3500000000004</v>
      </c>
      <c r="J1898">
        <f t="shared" si="258"/>
        <v>93.9</v>
      </c>
    </row>
    <row r="1899" spans="9:10" ht="12.75">
      <c r="I1899" s="91">
        <f t="shared" si="257"/>
        <v>741.8500000000004</v>
      </c>
      <c r="J1899">
        <f t="shared" si="258"/>
        <v>93.9</v>
      </c>
    </row>
    <row r="1900" spans="9:10" ht="12.75">
      <c r="I1900" s="91">
        <f aca="true" t="shared" si="259" ref="I1900:I1915">I1899+0.5</f>
        <v>742.3500000000004</v>
      </c>
      <c r="J1900">
        <f aca="true" t="shared" si="260" ref="J1900:J1915">ROUND(F$2*(1-((1/(E$2*I1900))*(1-(EXP(-E$2*I1900))))),1)</f>
        <v>93.9</v>
      </c>
    </row>
    <row r="1901" spans="9:10" ht="12.75">
      <c r="I1901" s="91">
        <f t="shared" si="259"/>
        <v>742.8500000000004</v>
      </c>
      <c r="J1901">
        <f t="shared" si="260"/>
        <v>93.9</v>
      </c>
    </row>
    <row r="1902" spans="9:10" ht="12.75">
      <c r="I1902" s="91">
        <f t="shared" si="259"/>
        <v>743.3500000000004</v>
      </c>
      <c r="J1902">
        <f t="shared" si="260"/>
        <v>93.9</v>
      </c>
    </row>
    <row r="1903" spans="9:10" ht="12.75">
      <c r="I1903" s="91">
        <f t="shared" si="259"/>
        <v>743.8500000000004</v>
      </c>
      <c r="J1903">
        <f t="shared" si="260"/>
        <v>93.9</v>
      </c>
    </row>
    <row r="1904" spans="9:10" ht="12.75">
      <c r="I1904" s="91">
        <f t="shared" si="259"/>
        <v>744.3500000000004</v>
      </c>
      <c r="J1904">
        <f t="shared" si="260"/>
        <v>93.9</v>
      </c>
    </row>
    <row r="1905" spans="9:10" ht="12.75">
      <c r="I1905" s="91">
        <f t="shared" si="259"/>
        <v>744.8500000000004</v>
      </c>
      <c r="J1905">
        <f t="shared" si="260"/>
        <v>93.9</v>
      </c>
    </row>
    <row r="1906" spans="9:10" ht="12.75">
      <c r="I1906" s="91">
        <f t="shared" si="259"/>
        <v>745.3500000000004</v>
      </c>
      <c r="J1906">
        <f t="shared" si="260"/>
        <v>93.9</v>
      </c>
    </row>
    <row r="1907" spans="9:10" ht="12.75">
      <c r="I1907" s="91">
        <f t="shared" si="259"/>
        <v>745.8500000000004</v>
      </c>
      <c r="J1907">
        <f t="shared" si="260"/>
        <v>93.9</v>
      </c>
    </row>
    <row r="1908" spans="9:10" ht="12.75">
      <c r="I1908" s="91">
        <f t="shared" si="259"/>
        <v>746.3500000000004</v>
      </c>
      <c r="J1908">
        <f t="shared" si="260"/>
        <v>93.9</v>
      </c>
    </row>
    <row r="1909" spans="9:10" ht="12.75">
      <c r="I1909" s="91">
        <f t="shared" si="259"/>
        <v>746.8500000000004</v>
      </c>
      <c r="J1909">
        <f t="shared" si="260"/>
        <v>93.9</v>
      </c>
    </row>
    <row r="1910" spans="9:10" ht="12.75">
      <c r="I1910" s="91">
        <f t="shared" si="259"/>
        <v>747.3500000000004</v>
      </c>
      <c r="J1910">
        <f t="shared" si="260"/>
        <v>93.9</v>
      </c>
    </row>
    <row r="1911" spans="9:10" ht="12.75">
      <c r="I1911" s="91">
        <f t="shared" si="259"/>
        <v>747.8500000000004</v>
      </c>
      <c r="J1911">
        <f t="shared" si="260"/>
        <v>93.9</v>
      </c>
    </row>
    <row r="1912" spans="9:10" ht="12.75">
      <c r="I1912" s="91">
        <f t="shared" si="259"/>
        <v>748.3500000000004</v>
      </c>
      <c r="J1912">
        <f t="shared" si="260"/>
        <v>93.9</v>
      </c>
    </row>
    <row r="1913" spans="9:10" ht="12.75">
      <c r="I1913" s="91">
        <f t="shared" si="259"/>
        <v>748.8500000000004</v>
      </c>
      <c r="J1913">
        <f t="shared" si="260"/>
        <v>93.9</v>
      </c>
    </row>
    <row r="1914" spans="9:10" ht="12.75">
      <c r="I1914" s="91">
        <f t="shared" si="259"/>
        <v>749.3500000000004</v>
      </c>
      <c r="J1914">
        <f t="shared" si="260"/>
        <v>93.9</v>
      </c>
    </row>
    <row r="1915" spans="9:10" ht="12.75">
      <c r="I1915" s="91">
        <f t="shared" si="259"/>
        <v>749.8500000000004</v>
      </c>
      <c r="J1915">
        <f t="shared" si="260"/>
        <v>93.9</v>
      </c>
    </row>
    <row r="1916" spans="9:10" ht="12.75">
      <c r="I1916" s="91">
        <f aca="true" t="shared" si="261" ref="I1916:I1931">I1915+0.5</f>
        <v>750.3500000000004</v>
      </c>
      <c r="J1916">
        <f aca="true" t="shared" si="262" ref="J1916:J1931">ROUND(F$2*(1-((1/(E$2*I1916))*(1-(EXP(-E$2*I1916))))),1)</f>
        <v>93.9</v>
      </c>
    </row>
    <row r="1917" spans="9:10" ht="12.75">
      <c r="I1917" s="91">
        <f t="shared" si="261"/>
        <v>750.8500000000004</v>
      </c>
      <c r="J1917">
        <f t="shared" si="262"/>
        <v>93.9</v>
      </c>
    </row>
    <row r="1918" spans="9:10" ht="12.75">
      <c r="I1918" s="91">
        <f t="shared" si="261"/>
        <v>751.3500000000004</v>
      </c>
      <c r="J1918">
        <f t="shared" si="262"/>
        <v>93.9</v>
      </c>
    </row>
    <row r="1919" spans="9:10" ht="12.75">
      <c r="I1919" s="91">
        <f t="shared" si="261"/>
        <v>751.8500000000004</v>
      </c>
      <c r="J1919">
        <f t="shared" si="262"/>
        <v>93.9</v>
      </c>
    </row>
    <row r="1920" spans="9:10" ht="12.75">
      <c r="I1920" s="91">
        <f t="shared" si="261"/>
        <v>752.3500000000004</v>
      </c>
      <c r="J1920">
        <f t="shared" si="262"/>
        <v>93.9</v>
      </c>
    </row>
    <row r="1921" spans="9:10" ht="12.75">
      <c r="I1921" s="91">
        <f t="shared" si="261"/>
        <v>752.8500000000004</v>
      </c>
      <c r="J1921">
        <f t="shared" si="262"/>
        <v>93.9</v>
      </c>
    </row>
    <row r="1922" spans="9:10" ht="12.75">
      <c r="I1922" s="91">
        <f t="shared" si="261"/>
        <v>753.3500000000004</v>
      </c>
      <c r="J1922">
        <f t="shared" si="262"/>
        <v>93.9</v>
      </c>
    </row>
    <row r="1923" spans="9:10" ht="12.75">
      <c r="I1923" s="91">
        <f t="shared" si="261"/>
        <v>753.8500000000004</v>
      </c>
      <c r="J1923">
        <f t="shared" si="262"/>
        <v>93.9</v>
      </c>
    </row>
    <row r="1924" spans="9:10" ht="12.75">
      <c r="I1924" s="91">
        <f t="shared" si="261"/>
        <v>754.3500000000004</v>
      </c>
      <c r="J1924">
        <f t="shared" si="262"/>
        <v>93.9</v>
      </c>
    </row>
    <row r="1925" spans="9:10" ht="12.75">
      <c r="I1925" s="91">
        <f t="shared" si="261"/>
        <v>754.8500000000004</v>
      </c>
      <c r="J1925">
        <f t="shared" si="262"/>
        <v>93.9</v>
      </c>
    </row>
    <row r="1926" spans="9:10" ht="12.75">
      <c r="I1926" s="91">
        <f t="shared" si="261"/>
        <v>755.3500000000004</v>
      </c>
      <c r="J1926">
        <f t="shared" si="262"/>
        <v>93.9</v>
      </c>
    </row>
    <row r="1927" spans="9:10" ht="12.75">
      <c r="I1927" s="91">
        <f t="shared" si="261"/>
        <v>755.8500000000004</v>
      </c>
      <c r="J1927">
        <f t="shared" si="262"/>
        <v>93.9</v>
      </c>
    </row>
    <row r="1928" spans="9:10" ht="12.75">
      <c r="I1928" s="91">
        <f t="shared" si="261"/>
        <v>756.3500000000004</v>
      </c>
      <c r="J1928">
        <f t="shared" si="262"/>
        <v>93.9</v>
      </c>
    </row>
    <row r="1929" spans="9:10" ht="12.75">
      <c r="I1929" s="91">
        <f t="shared" si="261"/>
        <v>756.8500000000004</v>
      </c>
      <c r="J1929">
        <f t="shared" si="262"/>
        <v>93.9</v>
      </c>
    </row>
    <row r="1930" spans="9:10" ht="12.75">
      <c r="I1930" s="91">
        <f t="shared" si="261"/>
        <v>757.3500000000004</v>
      </c>
      <c r="J1930">
        <f t="shared" si="262"/>
        <v>93.9</v>
      </c>
    </row>
    <row r="1931" spans="9:10" ht="12.75">
      <c r="I1931" s="91">
        <f t="shared" si="261"/>
        <v>757.8500000000004</v>
      </c>
      <c r="J1931">
        <f t="shared" si="262"/>
        <v>93.9</v>
      </c>
    </row>
    <row r="1932" spans="9:10" ht="12.75">
      <c r="I1932" s="91">
        <f aca="true" t="shared" si="263" ref="I1932:I1947">I1931+0.5</f>
        <v>758.3500000000004</v>
      </c>
      <c r="J1932">
        <f aca="true" t="shared" si="264" ref="J1932:J1947">ROUND(F$2*(1-((1/(E$2*I1932))*(1-(EXP(-E$2*I1932))))),1)</f>
        <v>93.9</v>
      </c>
    </row>
    <row r="1933" spans="9:10" ht="12.75">
      <c r="I1933" s="91">
        <f t="shared" si="263"/>
        <v>758.8500000000004</v>
      </c>
      <c r="J1933">
        <f t="shared" si="264"/>
        <v>93.9</v>
      </c>
    </row>
    <row r="1934" spans="9:10" ht="12.75">
      <c r="I1934" s="91">
        <f t="shared" si="263"/>
        <v>759.3500000000004</v>
      </c>
      <c r="J1934">
        <f t="shared" si="264"/>
        <v>93.9</v>
      </c>
    </row>
    <row r="1935" spans="9:10" ht="12.75">
      <c r="I1935" s="91">
        <f t="shared" si="263"/>
        <v>759.8500000000004</v>
      </c>
      <c r="J1935">
        <f t="shared" si="264"/>
        <v>93.9</v>
      </c>
    </row>
    <row r="1936" spans="9:10" ht="12.75">
      <c r="I1936" s="91">
        <f t="shared" si="263"/>
        <v>760.3500000000004</v>
      </c>
      <c r="J1936">
        <f t="shared" si="264"/>
        <v>93.9</v>
      </c>
    </row>
    <row r="1937" spans="9:10" ht="12.75">
      <c r="I1937" s="91">
        <f t="shared" si="263"/>
        <v>760.8500000000004</v>
      </c>
      <c r="J1937">
        <f t="shared" si="264"/>
        <v>93.9</v>
      </c>
    </row>
    <row r="1938" spans="9:10" ht="12.75">
      <c r="I1938" s="91">
        <f t="shared" si="263"/>
        <v>761.3500000000004</v>
      </c>
      <c r="J1938">
        <f t="shared" si="264"/>
        <v>93.9</v>
      </c>
    </row>
    <row r="1939" spans="9:10" ht="12.75">
      <c r="I1939" s="91">
        <f t="shared" si="263"/>
        <v>761.8500000000004</v>
      </c>
      <c r="J1939">
        <f t="shared" si="264"/>
        <v>93.9</v>
      </c>
    </row>
    <row r="1940" spans="9:10" ht="12.75">
      <c r="I1940" s="91">
        <f t="shared" si="263"/>
        <v>762.3500000000004</v>
      </c>
      <c r="J1940">
        <f t="shared" si="264"/>
        <v>93.9</v>
      </c>
    </row>
    <row r="1941" spans="9:10" ht="12.75">
      <c r="I1941" s="91">
        <f t="shared" si="263"/>
        <v>762.8500000000004</v>
      </c>
      <c r="J1941">
        <f t="shared" si="264"/>
        <v>93.9</v>
      </c>
    </row>
    <row r="1942" spans="9:10" ht="12.75">
      <c r="I1942" s="91">
        <f t="shared" si="263"/>
        <v>763.3500000000004</v>
      </c>
      <c r="J1942">
        <f t="shared" si="264"/>
        <v>93.9</v>
      </c>
    </row>
    <row r="1943" spans="9:10" ht="12.75">
      <c r="I1943" s="91">
        <f t="shared" si="263"/>
        <v>763.8500000000004</v>
      </c>
      <c r="J1943">
        <f t="shared" si="264"/>
        <v>93.9</v>
      </c>
    </row>
    <row r="1944" spans="9:10" ht="12.75">
      <c r="I1944" s="91">
        <f t="shared" si="263"/>
        <v>764.3500000000004</v>
      </c>
      <c r="J1944">
        <f t="shared" si="264"/>
        <v>93.9</v>
      </c>
    </row>
    <row r="1945" spans="9:10" ht="12.75">
      <c r="I1945" s="91">
        <f t="shared" si="263"/>
        <v>764.8500000000004</v>
      </c>
      <c r="J1945">
        <f t="shared" si="264"/>
        <v>93.9</v>
      </c>
    </row>
    <row r="1946" spans="9:10" ht="12.75">
      <c r="I1946" s="91">
        <f t="shared" si="263"/>
        <v>765.3500000000004</v>
      </c>
      <c r="J1946">
        <f t="shared" si="264"/>
        <v>93.9</v>
      </c>
    </row>
    <row r="1947" spans="9:10" ht="12.75">
      <c r="I1947" s="91">
        <f t="shared" si="263"/>
        <v>765.8500000000004</v>
      </c>
      <c r="J1947">
        <f t="shared" si="264"/>
        <v>93.9</v>
      </c>
    </row>
    <row r="1948" spans="9:10" ht="12.75">
      <c r="I1948" s="91">
        <f aca="true" t="shared" si="265" ref="I1948:I1963">I1947+0.5</f>
        <v>766.3500000000004</v>
      </c>
      <c r="J1948">
        <f aca="true" t="shared" si="266" ref="J1948:J1963">ROUND(F$2*(1-((1/(E$2*I1948))*(1-(EXP(-E$2*I1948))))),1)</f>
        <v>93.9</v>
      </c>
    </row>
    <row r="1949" spans="9:10" ht="12.75">
      <c r="I1949" s="91">
        <f t="shared" si="265"/>
        <v>766.8500000000004</v>
      </c>
      <c r="J1949">
        <f t="shared" si="266"/>
        <v>93.9</v>
      </c>
    </row>
    <row r="1950" spans="9:10" ht="12.75">
      <c r="I1950" s="91">
        <f t="shared" si="265"/>
        <v>767.3500000000004</v>
      </c>
      <c r="J1950">
        <f t="shared" si="266"/>
        <v>93.9</v>
      </c>
    </row>
    <row r="1951" spans="9:10" ht="12.75">
      <c r="I1951" s="91">
        <f t="shared" si="265"/>
        <v>767.8500000000004</v>
      </c>
      <c r="J1951">
        <f t="shared" si="266"/>
        <v>93.9</v>
      </c>
    </row>
    <row r="1952" spans="9:10" ht="12.75">
      <c r="I1952" s="91">
        <f t="shared" si="265"/>
        <v>768.3500000000004</v>
      </c>
      <c r="J1952">
        <f t="shared" si="266"/>
        <v>93.9</v>
      </c>
    </row>
    <row r="1953" spans="9:10" ht="12.75">
      <c r="I1953" s="91">
        <f t="shared" si="265"/>
        <v>768.8500000000004</v>
      </c>
      <c r="J1953">
        <f t="shared" si="266"/>
        <v>93.9</v>
      </c>
    </row>
    <row r="1954" spans="9:10" ht="12.75">
      <c r="I1954" s="91">
        <f t="shared" si="265"/>
        <v>769.3500000000004</v>
      </c>
      <c r="J1954">
        <f t="shared" si="266"/>
        <v>93.9</v>
      </c>
    </row>
    <row r="1955" spans="9:10" ht="12.75">
      <c r="I1955" s="91">
        <f t="shared" si="265"/>
        <v>769.8500000000004</v>
      </c>
      <c r="J1955">
        <f t="shared" si="266"/>
        <v>93.9</v>
      </c>
    </row>
    <row r="1956" spans="9:10" ht="12.75">
      <c r="I1956" s="91">
        <f t="shared" si="265"/>
        <v>770.3500000000004</v>
      </c>
      <c r="J1956">
        <f t="shared" si="266"/>
        <v>93.9</v>
      </c>
    </row>
    <row r="1957" spans="9:10" ht="12.75">
      <c r="I1957" s="91">
        <f t="shared" si="265"/>
        <v>770.8500000000004</v>
      </c>
      <c r="J1957">
        <f t="shared" si="266"/>
        <v>93.9</v>
      </c>
    </row>
    <row r="1958" spans="9:10" ht="12.75">
      <c r="I1958" s="91">
        <f t="shared" si="265"/>
        <v>771.3500000000004</v>
      </c>
      <c r="J1958">
        <f t="shared" si="266"/>
        <v>93.9</v>
      </c>
    </row>
    <row r="1959" spans="9:10" ht="12.75">
      <c r="I1959" s="91">
        <f t="shared" si="265"/>
        <v>771.8500000000004</v>
      </c>
      <c r="J1959">
        <f t="shared" si="266"/>
        <v>93.9</v>
      </c>
    </row>
    <row r="1960" spans="9:10" ht="12.75">
      <c r="I1960" s="91">
        <f t="shared" si="265"/>
        <v>772.3500000000004</v>
      </c>
      <c r="J1960">
        <f t="shared" si="266"/>
        <v>93.9</v>
      </c>
    </row>
    <row r="1961" spans="9:10" ht="12.75">
      <c r="I1961" s="91">
        <f t="shared" si="265"/>
        <v>772.8500000000004</v>
      </c>
      <c r="J1961">
        <f t="shared" si="266"/>
        <v>93.9</v>
      </c>
    </row>
    <row r="1962" spans="9:10" ht="12.75">
      <c r="I1962" s="91">
        <f t="shared" si="265"/>
        <v>773.3500000000004</v>
      </c>
      <c r="J1962">
        <f t="shared" si="266"/>
        <v>93.9</v>
      </c>
    </row>
    <row r="1963" spans="9:10" ht="12.75">
      <c r="I1963" s="91">
        <f t="shared" si="265"/>
        <v>773.8500000000004</v>
      </c>
      <c r="J1963">
        <f t="shared" si="266"/>
        <v>93.9</v>
      </c>
    </row>
    <row r="1964" spans="9:10" ht="12.75">
      <c r="I1964" s="91">
        <f aca="true" t="shared" si="267" ref="I1964:I1979">I1963+0.5</f>
        <v>774.3500000000004</v>
      </c>
      <c r="J1964">
        <f aca="true" t="shared" si="268" ref="J1964:J1979">ROUND(F$2*(1-((1/(E$2*I1964))*(1-(EXP(-E$2*I1964))))),1)</f>
        <v>93.9</v>
      </c>
    </row>
    <row r="1965" spans="9:10" ht="12.75">
      <c r="I1965" s="91">
        <f t="shared" si="267"/>
        <v>774.8500000000004</v>
      </c>
      <c r="J1965">
        <f t="shared" si="268"/>
        <v>93.9</v>
      </c>
    </row>
    <row r="1966" spans="9:10" ht="12.75">
      <c r="I1966" s="91">
        <f t="shared" si="267"/>
        <v>775.3500000000004</v>
      </c>
      <c r="J1966">
        <f t="shared" si="268"/>
        <v>93.9</v>
      </c>
    </row>
    <row r="1967" spans="9:10" ht="12.75">
      <c r="I1967" s="91">
        <f t="shared" si="267"/>
        <v>775.8500000000004</v>
      </c>
      <c r="J1967">
        <f t="shared" si="268"/>
        <v>93.9</v>
      </c>
    </row>
    <row r="1968" spans="9:10" ht="12.75">
      <c r="I1968" s="91">
        <f t="shared" si="267"/>
        <v>776.3500000000004</v>
      </c>
      <c r="J1968">
        <f t="shared" si="268"/>
        <v>93.9</v>
      </c>
    </row>
    <row r="1969" spans="9:10" ht="12.75">
      <c r="I1969" s="91">
        <f t="shared" si="267"/>
        <v>776.8500000000004</v>
      </c>
      <c r="J1969">
        <f t="shared" si="268"/>
        <v>93.9</v>
      </c>
    </row>
    <row r="1970" spans="9:10" ht="12.75">
      <c r="I1970" s="91">
        <f t="shared" si="267"/>
        <v>777.3500000000004</v>
      </c>
      <c r="J1970">
        <f t="shared" si="268"/>
        <v>93.9</v>
      </c>
    </row>
    <row r="1971" spans="9:10" ht="12.75">
      <c r="I1971" s="91">
        <f t="shared" si="267"/>
        <v>777.8500000000004</v>
      </c>
      <c r="J1971">
        <f t="shared" si="268"/>
        <v>93.9</v>
      </c>
    </row>
    <row r="1972" spans="9:10" ht="12.75">
      <c r="I1972" s="91">
        <f t="shared" si="267"/>
        <v>778.3500000000004</v>
      </c>
      <c r="J1972">
        <f t="shared" si="268"/>
        <v>93.9</v>
      </c>
    </row>
    <row r="1973" spans="9:10" ht="12.75">
      <c r="I1973" s="91">
        <f t="shared" si="267"/>
        <v>778.8500000000004</v>
      </c>
      <c r="J1973">
        <f t="shared" si="268"/>
        <v>93.9</v>
      </c>
    </row>
    <row r="1974" spans="9:10" ht="12.75">
      <c r="I1974" s="91">
        <f t="shared" si="267"/>
        <v>779.3500000000004</v>
      </c>
      <c r="J1974">
        <f t="shared" si="268"/>
        <v>93.9</v>
      </c>
    </row>
    <row r="1975" spans="9:10" ht="12.75">
      <c r="I1975" s="91">
        <f t="shared" si="267"/>
        <v>779.8500000000004</v>
      </c>
      <c r="J1975">
        <f t="shared" si="268"/>
        <v>93.9</v>
      </c>
    </row>
    <row r="1976" spans="9:10" ht="12.75">
      <c r="I1976" s="91">
        <f t="shared" si="267"/>
        <v>780.3500000000004</v>
      </c>
      <c r="J1976">
        <f t="shared" si="268"/>
        <v>93.9</v>
      </c>
    </row>
    <row r="1977" spans="9:10" ht="12.75">
      <c r="I1977" s="91">
        <f t="shared" si="267"/>
        <v>780.8500000000004</v>
      </c>
      <c r="J1977">
        <f t="shared" si="268"/>
        <v>93.9</v>
      </c>
    </row>
    <row r="1978" spans="9:10" ht="12.75">
      <c r="I1978" s="91">
        <f t="shared" si="267"/>
        <v>781.3500000000004</v>
      </c>
      <c r="J1978">
        <f t="shared" si="268"/>
        <v>93.9</v>
      </c>
    </row>
    <row r="1979" spans="9:10" ht="12.75">
      <c r="I1979" s="91">
        <f t="shared" si="267"/>
        <v>781.8500000000004</v>
      </c>
      <c r="J1979">
        <f t="shared" si="268"/>
        <v>93.9</v>
      </c>
    </row>
    <row r="1980" spans="9:10" ht="12.75">
      <c r="I1980" s="91">
        <f aca="true" t="shared" si="269" ref="I1980:I1995">I1979+0.5</f>
        <v>782.3500000000004</v>
      </c>
      <c r="J1980">
        <f aca="true" t="shared" si="270" ref="J1980:J1995">ROUND(F$2*(1-((1/(E$2*I1980))*(1-(EXP(-E$2*I1980))))),1)</f>
        <v>93.9</v>
      </c>
    </row>
    <row r="1981" spans="9:10" ht="12.75">
      <c r="I1981" s="91">
        <f t="shared" si="269"/>
        <v>782.8500000000004</v>
      </c>
      <c r="J1981">
        <f t="shared" si="270"/>
        <v>93.9</v>
      </c>
    </row>
    <row r="1982" spans="9:10" ht="12.75">
      <c r="I1982" s="91">
        <f t="shared" si="269"/>
        <v>783.3500000000004</v>
      </c>
      <c r="J1982">
        <f t="shared" si="270"/>
        <v>93.9</v>
      </c>
    </row>
    <row r="1983" spans="9:10" ht="12.75">
      <c r="I1983" s="91">
        <f t="shared" si="269"/>
        <v>783.8500000000004</v>
      </c>
      <c r="J1983">
        <f t="shared" si="270"/>
        <v>93.9</v>
      </c>
    </row>
    <row r="1984" spans="9:10" ht="12.75">
      <c r="I1984" s="91">
        <f t="shared" si="269"/>
        <v>784.3500000000004</v>
      </c>
      <c r="J1984">
        <f t="shared" si="270"/>
        <v>93.9</v>
      </c>
    </row>
    <row r="1985" spans="9:10" ht="12.75">
      <c r="I1985" s="91">
        <f t="shared" si="269"/>
        <v>784.8500000000004</v>
      </c>
      <c r="J1985">
        <f t="shared" si="270"/>
        <v>93.9</v>
      </c>
    </row>
    <row r="1986" spans="9:10" ht="12.75">
      <c r="I1986" s="91">
        <f t="shared" si="269"/>
        <v>785.3500000000004</v>
      </c>
      <c r="J1986">
        <f t="shared" si="270"/>
        <v>93.9</v>
      </c>
    </row>
    <row r="1987" spans="9:10" ht="12.75">
      <c r="I1987" s="91">
        <f t="shared" si="269"/>
        <v>785.8500000000004</v>
      </c>
      <c r="J1987">
        <f t="shared" si="270"/>
        <v>93.9</v>
      </c>
    </row>
    <row r="1988" spans="9:10" ht="12.75">
      <c r="I1988" s="91">
        <f t="shared" si="269"/>
        <v>786.3500000000004</v>
      </c>
      <c r="J1988">
        <f t="shared" si="270"/>
        <v>93.9</v>
      </c>
    </row>
    <row r="1989" spans="9:10" ht="12.75">
      <c r="I1989" s="91">
        <f t="shared" si="269"/>
        <v>786.8500000000004</v>
      </c>
      <c r="J1989">
        <f t="shared" si="270"/>
        <v>93.9</v>
      </c>
    </row>
    <row r="1990" spans="9:10" ht="12.75">
      <c r="I1990" s="91">
        <f t="shared" si="269"/>
        <v>787.3500000000004</v>
      </c>
      <c r="J1990">
        <f t="shared" si="270"/>
        <v>93.9</v>
      </c>
    </row>
    <row r="1991" spans="9:10" ht="12.75">
      <c r="I1991" s="91">
        <f t="shared" si="269"/>
        <v>787.8500000000004</v>
      </c>
      <c r="J1991">
        <f t="shared" si="270"/>
        <v>93.9</v>
      </c>
    </row>
    <row r="1992" spans="9:10" ht="12.75">
      <c r="I1992" s="91">
        <f t="shared" si="269"/>
        <v>788.3500000000004</v>
      </c>
      <c r="J1992">
        <f t="shared" si="270"/>
        <v>93.9</v>
      </c>
    </row>
    <row r="1993" spans="9:10" ht="12.75">
      <c r="I1993" s="91">
        <f t="shared" si="269"/>
        <v>788.8500000000004</v>
      </c>
      <c r="J1993">
        <f t="shared" si="270"/>
        <v>93.9</v>
      </c>
    </row>
    <row r="1994" spans="9:10" ht="12.75">
      <c r="I1994" s="91">
        <f t="shared" si="269"/>
        <v>789.3500000000004</v>
      </c>
      <c r="J1994">
        <f t="shared" si="270"/>
        <v>93.9</v>
      </c>
    </row>
    <row r="1995" spans="9:10" ht="12.75">
      <c r="I1995" s="91">
        <f t="shared" si="269"/>
        <v>789.8500000000004</v>
      </c>
      <c r="J1995">
        <f t="shared" si="270"/>
        <v>93.9</v>
      </c>
    </row>
    <row r="1996" spans="9:10" ht="12.75">
      <c r="I1996" s="91">
        <f aca="true" t="shared" si="271" ref="I1996:I2011">I1995+0.5</f>
        <v>790.3500000000004</v>
      </c>
      <c r="J1996">
        <f aca="true" t="shared" si="272" ref="J1996:J2011">ROUND(F$2*(1-((1/(E$2*I1996))*(1-(EXP(-E$2*I1996))))),1)</f>
        <v>93.9</v>
      </c>
    </row>
    <row r="1997" spans="9:10" ht="12.75">
      <c r="I1997" s="91">
        <f t="shared" si="271"/>
        <v>790.8500000000004</v>
      </c>
      <c r="J1997">
        <f t="shared" si="272"/>
        <v>93.9</v>
      </c>
    </row>
    <row r="1998" spans="9:10" ht="12.75">
      <c r="I1998" s="91">
        <f t="shared" si="271"/>
        <v>791.3500000000004</v>
      </c>
      <c r="J1998">
        <f t="shared" si="272"/>
        <v>93.9</v>
      </c>
    </row>
    <row r="1999" spans="9:10" ht="12.75">
      <c r="I1999" s="91">
        <f t="shared" si="271"/>
        <v>791.8500000000004</v>
      </c>
      <c r="J1999">
        <f t="shared" si="272"/>
        <v>93.9</v>
      </c>
    </row>
    <row r="2000" spans="9:10" ht="12.75">
      <c r="I2000" s="91">
        <f t="shared" si="271"/>
        <v>792.3500000000004</v>
      </c>
      <c r="J2000">
        <f t="shared" si="272"/>
        <v>93.9</v>
      </c>
    </row>
    <row r="2001" spans="9:10" ht="12.75">
      <c r="I2001" s="91">
        <f t="shared" si="271"/>
        <v>792.8500000000004</v>
      </c>
      <c r="J2001">
        <f t="shared" si="272"/>
        <v>93.9</v>
      </c>
    </row>
    <row r="2002" spans="9:10" ht="12.75">
      <c r="I2002" s="91">
        <f t="shared" si="271"/>
        <v>793.3500000000004</v>
      </c>
      <c r="J2002">
        <f t="shared" si="272"/>
        <v>93.9</v>
      </c>
    </row>
    <row r="2003" spans="9:10" ht="12.75">
      <c r="I2003" s="91">
        <f t="shared" si="271"/>
        <v>793.8500000000004</v>
      </c>
      <c r="J2003">
        <f t="shared" si="272"/>
        <v>93.9</v>
      </c>
    </row>
    <row r="2004" spans="9:10" ht="12.75">
      <c r="I2004" s="91">
        <f t="shared" si="271"/>
        <v>794.3500000000004</v>
      </c>
      <c r="J2004">
        <f t="shared" si="272"/>
        <v>93.9</v>
      </c>
    </row>
    <row r="2005" spans="9:10" ht="12.75">
      <c r="I2005" s="91">
        <f t="shared" si="271"/>
        <v>794.8500000000004</v>
      </c>
      <c r="J2005">
        <f t="shared" si="272"/>
        <v>93.9</v>
      </c>
    </row>
    <row r="2006" spans="9:10" ht="12.75">
      <c r="I2006" s="91">
        <f t="shared" si="271"/>
        <v>795.3500000000004</v>
      </c>
      <c r="J2006">
        <f t="shared" si="272"/>
        <v>93.9</v>
      </c>
    </row>
    <row r="2007" spans="9:10" ht="12.75">
      <c r="I2007" s="91">
        <f t="shared" si="271"/>
        <v>795.8500000000004</v>
      </c>
      <c r="J2007">
        <f t="shared" si="272"/>
        <v>93.9</v>
      </c>
    </row>
    <row r="2008" spans="9:10" ht="12.75">
      <c r="I2008" s="91">
        <f t="shared" si="271"/>
        <v>796.3500000000004</v>
      </c>
      <c r="J2008">
        <f t="shared" si="272"/>
        <v>93.9</v>
      </c>
    </row>
    <row r="2009" spans="9:10" ht="12.75">
      <c r="I2009" s="91">
        <f t="shared" si="271"/>
        <v>796.8500000000004</v>
      </c>
      <c r="J2009">
        <f t="shared" si="272"/>
        <v>93.9</v>
      </c>
    </row>
    <row r="2010" spans="9:10" ht="12.75">
      <c r="I2010" s="91">
        <f t="shared" si="271"/>
        <v>797.3500000000004</v>
      </c>
      <c r="J2010">
        <f t="shared" si="272"/>
        <v>93.9</v>
      </c>
    </row>
    <row r="2011" spans="9:10" ht="12.75">
      <c r="I2011" s="91">
        <f t="shared" si="271"/>
        <v>797.8500000000004</v>
      </c>
      <c r="J2011">
        <f t="shared" si="272"/>
        <v>93.9</v>
      </c>
    </row>
    <row r="2012" spans="9:10" ht="12.75">
      <c r="I2012" s="91">
        <f aca="true" t="shared" si="273" ref="I2012:I2027">I2011+0.5</f>
        <v>798.3500000000004</v>
      </c>
      <c r="J2012">
        <f aca="true" t="shared" si="274" ref="J2012:J2027">ROUND(F$2*(1-((1/(E$2*I2012))*(1-(EXP(-E$2*I2012))))),1)</f>
        <v>93.9</v>
      </c>
    </row>
    <row r="2013" spans="9:10" ht="12.75">
      <c r="I2013" s="91">
        <f t="shared" si="273"/>
        <v>798.8500000000004</v>
      </c>
      <c r="J2013">
        <f t="shared" si="274"/>
        <v>93.9</v>
      </c>
    </row>
    <row r="2014" spans="9:10" ht="12.75">
      <c r="I2014" s="91">
        <f t="shared" si="273"/>
        <v>799.3500000000004</v>
      </c>
      <c r="J2014">
        <f t="shared" si="274"/>
        <v>93.9</v>
      </c>
    </row>
    <row r="2015" spans="9:10" ht="12.75">
      <c r="I2015" s="91">
        <f t="shared" si="273"/>
        <v>799.8500000000004</v>
      </c>
      <c r="J2015">
        <f t="shared" si="274"/>
        <v>93.9</v>
      </c>
    </row>
    <row r="2016" spans="9:10" ht="12.75">
      <c r="I2016" s="91">
        <f t="shared" si="273"/>
        <v>800.3500000000004</v>
      </c>
      <c r="J2016">
        <f t="shared" si="274"/>
        <v>93.9</v>
      </c>
    </row>
    <row r="2017" spans="9:10" ht="12.75">
      <c r="I2017" s="91">
        <f t="shared" si="273"/>
        <v>800.8500000000004</v>
      </c>
      <c r="J2017">
        <f t="shared" si="274"/>
        <v>93.9</v>
      </c>
    </row>
    <row r="2018" spans="9:10" ht="12.75">
      <c r="I2018" s="91">
        <f t="shared" si="273"/>
        <v>801.3500000000004</v>
      </c>
      <c r="J2018">
        <f t="shared" si="274"/>
        <v>93.9</v>
      </c>
    </row>
    <row r="2019" spans="9:10" ht="12.75">
      <c r="I2019" s="91">
        <f t="shared" si="273"/>
        <v>801.8500000000004</v>
      </c>
      <c r="J2019">
        <f t="shared" si="274"/>
        <v>93.9</v>
      </c>
    </row>
    <row r="2020" spans="9:10" ht="12.75">
      <c r="I2020" s="91">
        <f t="shared" si="273"/>
        <v>802.3500000000004</v>
      </c>
      <c r="J2020">
        <f t="shared" si="274"/>
        <v>93.9</v>
      </c>
    </row>
    <row r="2021" spans="9:10" ht="12.75">
      <c r="I2021" s="91">
        <f t="shared" si="273"/>
        <v>802.8500000000004</v>
      </c>
      <c r="J2021">
        <f t="shared" si="274"/>
        <v>93.9</v>
      </c>
    </row>
    <row r="2022" spans="9:10" ht="12.75">
      <c r="I2022" s="91">
        <f t="shared" si="273"/>
        <v>803.3500000000004</v>
      </c>
      <c r="J2022">
        <f t="shared" si="274"/>
        <v>93.9</v>
      </c>
    </row>
    <row r="2023" spans="9:10" ht="12.75">
      <c r="I2023" s="91">
        <f t="shared" si="273"/>
        <v>803.8500000000004</v>
      </c>
      <c r="J2023">
        <f t="shared" si="274"/>
        <v>93.9</v>
      </c>
    </row>
    <row r="2024" spans="9:10" ht="12.75">
      <c r="I2024" s="91">
        <f t="shared" si="273"/>
        <v>804.3500000000004</v>
      </c>
      <c r="J2024">
        <f t="shared" si="274"/>
        <v>93.9</v>
      </c>
    </row>
    <row r="2025" spans="9:10" ht="12.75">
      <c r="I2025" s="91">
        <f t="shared" si="273"/>
        <v>804.8500000000004</v>
      </c>
      <c r="J2025">
        <f t="shared" si="274"/>
        <v>93.9</v>
      </c>
    </row>
    <row r="2026" spans="9:10" ht="12.75">
      <c r="I2026" s="91">
        <f t="shared" si="273"/>
        <v>805.3500000000004</v>
      </c>
      <c r="J2026">
        <f t="shared" si="274"/>
        <v>93.9</v>
      </c>
    </row>
    <row r="2027" spans="9:10" ht="12.75">
      <c r="I2027" s="91">
        <f t="shared" si="273"/>
        <v>805.8500000000004</v>
      </c>
      <c r="J2027">
        <f t="shared" si="274"/>
        <v>93.9</v>
      </c>
    </row>
    <row r="2028" spans="9:10" ht="12.75">
      <c r="I2028" s="91">
        <f aca="true" t="shared" si="275" ref="I2028:I2043">I2027+0.5</f>
        <v>806.3500000000004</v>
      </c>
      <c r="J2028">
        <f aca="true" t="shared" si="276" ref="J2028:J2043">ROUND(F$2*(1-((1/(E$2*I2028))*(1-(EXP(-E$2*I2028))))),1)</f>
        <v>93.9</v>
      </c>
    </row>
    <row r="2029" spans="9:10" ht="12.75">
      <c r="I2029" s="91">
        <f t="shared" si="275"/>
        <v>806.8500000000004</v>
      </c>
      <c r="J2029">
        <f t="shared" si="276"/>
        <v>93.9</v>
      </c>
    </row>
    <row r="2030" spans="9:10" ht="12.75">
      <c r="I2030" s="91">
        <f t="shared" si="275"/>
        <v>807.3500000000004</v>
      </c>
      <c r="J2030">
        <f t="shared" si="276"/>
        <v>93.9</v>
      </c>
    </row>
    <row r="2031" spans="9:10" ht="12.75">
      <c r="I2031" s="91">
        <f t="shared" si="275"/>
        <v>807.8500000000004</v>
      </c>
      <c r="J2031">
        <f t="shared" si="276"/>
        <v>93.9</v>
      </c>
    </row>
    <row r="2032" spans="9:10" ht="12.75">
      <c r="I2032" s="91">
        <f t="shared" si="275"/>
        <v>808.3500000000004</v>
      </c>
      <c r="J2032">
        <f t="shared" si="276"/>
        <v>93.9</v>
      </c>
    </row>
    <row r="2033" spans="9:10" ht="12.75">
      <c r="I2033" s="91">
        <f t="shared" si="275"/>
        <v>808.8500000000004</v>
      </c>
      <c r="J2033">
        <f t="shared" si="276"/>
        <v>93.9</v>
      </c>
    </row>
    <row r="2034" spans="9:10" ht="12.75">
      <c r="I2034" s="91">
        <f t="shared" si="275"/>
        <v>809.3500000000004</v>
      </c>
      <c r="J2034">
        <f t="shared" si="276"/>
        <v>93.9</v>
      </c>
    </row>
    <row r="2035" spans="9:10" ht="12.75">
      <c r="I2035" s="91">
        <f t="shared" si="275"/>
        <v>809.8500000000004</v>
      </c>
      <c r="J2035">
        <f t="shared" si="276"/>
        <v>93.9</v>
      </c>
    </row>
    <row r="2036" spans="9:10" ht="12.75">
      <c r="I2036" s="91">
        <f t="shared" si="275"/>
        <v>810.3500000000004</v>
      </c>
      <c r="J2036">
        <f t="shared" si="276"/>
        <v>93.9</v>
      </c>
    </row>
    <row r="2037" spans="9:10" ht="12.75">
      <c r="I2037" s="91">
        <f t="shared" si="275"/>
        <v>810.8500000000004</v>
      </c>
      <c r="J2037">
        <f t="shared" si="276"/>
        <v>93.9</v>
      </c>
    </row>
    <row r="2038" spans="9:10" ht="12.75">
      <c r="I2038" s="91">
        <f t="shared" si="275"/>
        <v>811.3500000000004</v>
      </c>
      <c r="J2038">
        <f t="shared" si="276"/>
        <v>93.9</v>
      </c>
    </row>
    <row r="2039" spans="9:10" ht="12.75">
      <c r="I2039" s="91">
        <f t="shared" si="275"/>
        <v>811.8500000000004</v>
      </c>
      <c r="J2039">
        <f t="shared" si="276"/>
        <v>93.9</v>
      </c>
    </row>
    <row r="2040" spans="9:10" ht="12.75">
      <c r="I2040" s="91">
        <f t="shared" si="275"/>
        <v>812.3500000000004</v>
      </c>
      <c r="J2040">
        <f t="shared" si="276"/>
        <v>93.9</v>
      </c>
    </row>
    <row r="2041" spans="9:10" ht="12.75">
      <c r="I2041" s="91">
        <f t="shared" si="275"/>
        <v>812.8500000000004</v>
      </c>
      <c r="J2041">
        <f t="shared" si="276"/>
        <v>93.9</v>
      </c>
    </row>
    <row r="2042" spans="9:10" ht="12.75">
      <c r="I2042" s="91">
        <f t="shared" si="275"/>
        <v>813.3500000000004</v>
      </c>
      <c r="J2042">
        <f t="shared" si="276"/>
        <v>93.9</v>
      </c>
    </row>
    <row r="2043" spans="9:10" ht="12.75">
      <c r="I2043" s="91">
        <f t="shared" si="275"/>
        <v>813.8500000000004</v>
      </c>
      <c r="J2043">
        <f t="shared" si="276"/>
        <v>93.9</v>
      </c>
    </row>
    <row r="2044" spans="9:10" ht="12.75">
      <c r="I2044" s="91">
        <f aca="true" t="shared" si="277" ref="I2044:I2059">I2043+0.5</f>
        <v>814.3500000000004</v>
      </c>
      <c r="J2044">
        <f aca="true" t="shared" si="278" ref="J2044:J2059">ROUND(F$2*(1-((1/(E$2*I2044))*(1-(EXP(-E$2*I2044))))),1)</f>
        <v>93.9</v>
      </c>
    </row>
    <row r="2045" spans="9:10" ht="12.75">
      <c r="I2045" s="91">
        <f t="shared" si="277"/>
        <v>814.8500000000004</v>
      </c>
      <c r="J2045">
        <f t="shared" si="278"/>
        <v>93.9</v>
      </c>
    </row>
    <row r="2046" spans="9:10" ht="12.75">
      <c r="I2046" s="91">
        <f t="shared" si="277"/>
        <v>815.3500000000004</v>
      </c>
      <c r="J2046">
        <f t="shared" si="278"/>
        <v>93.9</v>
      </c>
    </row>
    <row r="2047" spans="9:10" ht="12.75">
      <c r="I2047" s="91">
        <f t="shared" si="277"/>
        <v>815.8500000000004</v>
      </c>
      <c r="J2047">
        <f t="shared" si="278"/>
        <v>93.9</v>
      </c>
    </row>
    <row r="2048" spans="9:10" ht="12.75">
      <c r="I2048" s="91">
        <f t="shared" si="277"/>
        <v>816.3500000000004</v>
      </c>
      <c r="J2048">
        <f t="shared" si="278"/>
        <v>93.9</v>
      </c>
    </row>
    <row r="2049" spans="9:10" ht="12.75">
      <c r="I2049" s="91">
        <f t="shared" si="277"/>
        <v>816.8500000000004</v>
      </c>
      <c r="J2049">
        <f t="shared" si="278"/>
        <v>93.9</v>
      </c>
    </row>
    <row r="2050" spans="9:10" ht="12.75">
      <c r="I2050" s="91">
        <f t="shared" si="277"/>
        <v>817.3500000000004</v>
      </c>
      <c r="J2050">
        <f t="shared" si="278"/>
        <v>93.9</v>
      </c>
    </row>
    <row r="2051" spans="9:10" ht="12.75">
      <c r="I2051" s="91">
        <f t="shared" si="277"/>
        <v>817.8500000000004</v>
      </c>
      <c r="J2051">
        <f t="shared" si="278"/>
        <v>93.9</v>
      </c>
    </row>
    <row r="2052" spans="9:10" ht="12.75">
      <c r="I2052" s="91">
        <f t="shared" si="277"/>
        <v>818.3500000000004</v>
      </c>
      <c r="J2052">
        <f t="shared" si="278"/>
        <v>93.9</v>
      </c>
    </row>
    <row r="2053" spans="9:10" ht="12.75">
      <c r="I2053" s="91">
        <f t="shared" si="277"/>
        <v>818.8500000000004</v>
      </c>
      <c r="J2053">
        <f t="shared" si="278"/>
        <v>93.9</v>
      </c>
    </row>
    <row r="2054" spans="9:10" ht="12.75">
      <c r="I2054" s="91">
        <f t="shared" si="277"/>
        <v>819.3500000000004</v>
      </c>
      <c r="J2054">
        <f t="shared" si="278"/>
        <v>93.9</v>
      </c>
    </row>
    <row r="2055" spans="9:10" ht="12.75">
      <c r="I2055" s="91">
        <f t="shared" si="277"/>
        <v>819.8500000000004</v>
      </c>
      <c r="J2055">
        <f t="shared" si="278"/>
        <v>93.9</v>
      </c>
    </row>
    <row r="2056" spans="9:10" ht="12.75">
      <c r="I2056" s="91">
        <f t="shared" si="277"/>
        <v>820.3500000000004</v>
      </c>
      <c r="J2056">
        <f t="shared" si="278"/>
        <v>93.9</v>
      </c>
    </row>
    <row r="2057" spans="9:10" ht="12.75">
      <c r="I2057" s="91">
        <f t="shared" si="277"/>
        <v>820.8500000000004</v>
      </c>
      <c r="J2057">
        <f t="shared" si="278"/>
        <v>93.9</v>
      </c>
    </row>
    <row r="2058" spans="9:10" ht="12.75">
      <c r="I2058" s="91">
        <f t="shared" si="277"/>
        <v>821.3500000000004</v>
      </c>
      <c r="J2058">
        <f t="shared" si="278"/>
        <v>93.9</v>
      </c>
    </row>
    <row r="2059" spans="9:10" ht="12.75">
      <c r="I2059" s="91">
        <f t="shared" si="277"/>
        <v>821.8500000000004</v>
      </c>
      <c r="J2059">
        <f t="shared" si="278"/>
        <v>93.9</v>
      </c>
    </row>
    <row r="2060" spans="9:10" ht="12.75">
      <c r="I2060" s="91">
        <f aca="true" t="shared" si="279" ref="I2060:I2075">I2059+0.5</f>
        <v>822.3500000000004</v>
      </c>
      <c r="J2060">
        <f aca="true" t="shared" si="280" ref="J2060:J2075">ROUND(F$2*(1-((1/(E$2*I2060))*(1-(EXP(-E$2*I2060))))),1)</f>
        <v>93.9</v>
      </c>
    </row>
    <row r="2061" spans="9:10" ht="12.75">
      <c r="I2061" s="91">
        <f t="shared" si="279"/>
        <v>822.8500000000004</v>
      </c>
      <c r="J2061">
        <f t="shared" si="280"/>
        <v>93.9</v>
      </c>
    </row>
    <row r="2062" spans="9:10" ht="12.75">
      <c r="I2062" s="91">
        <f t="shared" si="279"/>
        <v>823.3500000000004</v>
      </c>
      <c r="J2062">
        <f t="shared" si="280"/>
        <v>93.9</v>
      </c>
    </row>
    <row r="2063" spans="9:10" ht="12.75">
      <c r="I2063" s="91">
        <f t="shared" si="279"/>
        <v>823.8500000000004</v>
      </c>
      <c r="J2063">
        <f t="shared" si="280"/>
        <v>93.9</v>
      </c>
    </row>
    <row r="2064" spans="9:10" ht="12.75">
      <c r="I2064" s="91">
        <f t="shared" si="279"/>
        <v>824.3500000000004</v>
      </c>
      <c r="J2064">
        <f t="shared" si="280"/>
        <v>93.9</v>
      </c>
    </row>
    <row r="2065" spans="9:10" ht="12.75">
      <c r="I2065" s="91">
        <f t="shared" si="279"/>
        <v>824.8500000000004</v>
      </c>
      <c r="J2065">
        <f t="shared" si="280"/>
        <v>93.9</v>
      </c>
    </row>
    <row r="2066" spans="9:10" ht="12.75">
      <c r="I2066" s="91">
        <f t="shared" si="279"/>
        <v>825.3500000000004</v>
      </c>
      <c r="J2066">
        <f t="shared" si="280"/>
        <v>93.9</v>
      </c>
    </row>
    <row r="2067" spans="9:10" ht="12.75">
      <c r="I2067" s="91">
        <f t="shared" si="279"/>
        <v>825.8500000000004</v>
      </c>
      <c r="J2067">
        <f t="shared" si="280"/>
        <v>93.9</v>
      </c>
    </row>
    <row r="2068" spans="9:10" ht="12.75">
      <c r="I2068" s="91">
        <f t="shared" si="279"/>
        <v>826.3500000000004</v>
      </c>
      <c r="J2068">
        <f t="shared" si="280"/>
        <v>93.9</v>
      </c>
    </row>
    <row r="2069" spans="9:10" ht="12.75">
      <c r="I2069" s="91">
        <f t="shared" si="279"/>
        <v>826.8500000000004</v>
      </c>
      <c r="J2069">
        <f t="shared" si="280"/>
        <v>93.9</v>
      </c>
    </row>
    <row r="2070" spans="9:10" ht="12.75">
      <c r="I2070" s="91">
        <f t="shared" si="279"/>
        <v>827.3500000000004</v>
      </c>
      <c r="J2070">
        <f t="shared" si="280"/>
        <v>93.9</v>
      </c>
    </row>
    <row r="2071" spans="9:10" ht="12.75">
      <c r="I2071" s="91">
        <f t="shared" si="279"/>
        <v>827.8500000000004</v>
      </c>
      <c r="J2071">
        <f t="shared" si="280"/>
        <v>93.9</v>
      </c>
    </row>
    <row r="2072" spans="9:10" ht="12.75">
      <c r="I2072" s="91">
        <f t="shared" si="279"/>
        <v>828.3500000000004</v>
      </c>
      <c r="J2072">
        <f t="shared" si="280"/>
        <v>93.9</v>
      </c>
    </row>
    <row r="2073" spans="9:10" ht="12.75">
      <c r="I2073" s="91">
        <f t="shared" si="279"/>
        <v>828.8500000000004</v>
      </c>
      <c r="J2073">
        <f t="shared" si="280"/>
        <v>93.9</v>
      </c>
    </row>
    <row r="2074" spans="9:10" ht="12.75">
      <c r="I2074" s="91">
        <f t="shared" si="279"/>
        <v>829.3500000000004</v>
      </c>
      <c r="J2074">
        <f t="shared" si="280"/>
        <v>93.9</v>
      </c>
    </row>
    <row r="2075" spans="9:10" ht="12.75">
      <c r="I2075" s="91">
        <f t="shared" si="279"/>
        <v>829.8500000000004</v>
      </c>
      <c r="J2075">
        <f t="shared" si="280"/>
        <v>93.9</v>
      </c>
    </row>
    <row r="2076" spans="9:10" ht="12.75">
      <c r="I2076" s="91">
        <f aca="true" t="shared" si="281" ref="I2076:I2091">I2075+0.5</f>
        <v>830.3500000000004</v>
      </c>
      <c r="J2076">
        <f aca="true" t="shared" si="282" ref="J2076:J2091">ROUND(F$2*(1-((1/(E$2*I2076))*(1-(EXP(-E$2*I2076))))),1)</f>
        <v>93.9</v>
      </c>
    </row>
    <row r="2077" spans="9:10" ht="12.75">
      <c r="I2077" s="91">
        <f t="shared" si="281"/>
        <v>830.8500000000004</v>
      </c>
      <c r="J2077">
        <f t="shared" si="282"/>
        <v>93.9</v>
      </c>
    </row>
    <row r="2078" spans="9:10" ht="12.75">
      <c r="I2078" s="91">
        <f t="shared" si="281"/>
        <v>831.3500000000004</v>
      </c>
      <c r="J2078">
        <f t="shared" si="282"/>
        <v>93.9</v>
      </c>
    </row>
    <row r="2079" spans="9:10" ht="12.75">
      <c r="I2079" s="91">
        <f t="shared" si="281"/>
        <v>831.8500000000004</v>
      </c>
      <c r="J2079">
        <f t="shared" si="282"/>
        <v>93.9</v>
      </c>
    </row>
    <row r="2080" spans="9:10" ht="12.75">
      <c r="I2080" s="91">
        <f t="shared" si="281"/>
        <v>832.3500000000004</v>
      </c>
      <c r="J2080">
        <f t="shared" si="282"/>
        <v>93.9</v>
      </c>
    </row>
    <row r="2081" spans="9:10" ht="12.75">
      <c r="I2081" s="91">
        <f t="shared" si="281"/>
        <v>832.8500000000004</v>
      </c>
      <c r="J2081">
        <f t="shared" si="282"/>
        <v>93.9</v>
      </c>
    </row>
    <row r="2082" spans="9:10" ht="12.75">
      <c r="I2082" s="91">
        <f t="shared" si="281"/>
        <v>833.3500000000004</v>
      </c>
      <c r="J2082">
        <f t="shared" si="282"/>
        <v>93.9</v>
      </c>
    </row>
    <row r="2083" spans="9:10" ht="12.75">
      <c r="I2083" s="91">
        <f t="shared" si="281"/>
        <v>833.8500000000004</v>
      </c>
      <c r="J2083">
        <f t="shared" si="282"/>
        <v>93.9</v>
      </c>
    </row>
    <row r="2084" spans="9:10" ht="12.75">
      <c r="I2084" s="91">
        <f t="shared" si="281"/>
        <v>834.3500000000004</v>
      </c>
      <c r="J2084">
        <f t="shared" si="282"/>
        <v>93.9</v>
      </c>
    </row>
    <row r="2085" spans="9:10" ht="12.75">
      <c r="I2085" s="91">
        <f t="shared" si="281"/>
        <v>834.8500000000004</v>
      </c>
      <c r="J2085">
        <f t="shared" si="282"/>
        <v>93.9</v>
      </c>
    </row>
    <row r="2086" spans="9:10" ht="12.75">
      <c r="I2086" s="91">
        <f t="shared" si="281"/>
        <v>835.3500000000004</v>
      </c>
      <c r="J2086">
        <f t="shared" si="282"/>
        <v>93.9</v>
      </c>
    </row>
    <row r="2087" spans="9:10" ht="12.75">
      <c r="I2087" s="91">
        <f t="shared" si="281"/>
        <v>835.8500000000004</v>
      </c>
      <c r="J2087">
        <f t="shared" si="282"/>
        <v>93.9</v>
      </c>
    </row>
    <row r="2088" spans="9:10" ht="12.75">
      <c r="I2088" s="91">
        <f t="shared" si="281"/>
        <v>836.3500000000004</v>
      </c>
      <c r="J2088">
        <f t="shared" si="282"/>
        <v>93.9</v>
      </c>
    </row>
    <row r="2089" spans="9:10" ht="12.75">
      <c r="I2089" s="91">
        <f t="shared" si="281"/>
        <v>836.8500000000004</v>
      </c>
      <c r="J2089">
        <f t="shared" si="282"/>
        <v>93.9</v>
      </c>
    </row>
    <row r="2090" spans="9:10" ht="12.75">
      <c r="I2090" s="91">
        <f t="shared" si="281"/>
        <v>837.3500000000004</v>
      </c>
      <c r="J2090">
        <f t="shared" si="282"/>
        <v>93.9</v>
      </c>
    </row>
    <row r="2091" spans="9:10" ht="12.75">
      <c r="I2091" s="91">
        <f t="shared" si="281"/>
        <v>837.8500000000004</v>
      </c>
      <c r="J2091">
        <f t="shared" si="282"/>
        <v>93.9</v>
      </c>
    </row>
    <row r="2092" spans="9:10" ht="12.75">
      <c r="I2092" s="91">
        <f aca="true" t="shared" si="283" ref="I2092:I2107">I2091+0.5</f>
        <v>838.3500000000004</v>
      </c>
      <c r="J2092">
        <f aca="true" t="shared" si="284" ref="J2092:J2107">ROUND(F$2*(1-((1/(E$2*I2092))*(1-(EXP(-E$2*I2092))))),1)</f>
        <v>93.9</v>
      </c>
    </row>
    <row r="2093" spans="9:10" ht="12.75">
      <c r="I2093" s="91">
        <f t="shared" si="283"/>
        <v>838.8500000000004</v>
      </c>
      <c r="J2093">
        <f t="shared" si="284"/>
        <v>93.9</v>
      </c>
    </row>
    <row r="2094" spans="9:10" ht="12.75">
      <c r="I2094" s="91">
        <f t="shared" si="283"/>
        <v>839.3500000000004</v>
      </c>
      <c r="J2094">
        <f t="shared" si="284"/>
        <v>93.9</v>
      </c>
    </row>
    <row r="2095" spans="9:10" ht="12.75">
      <c r="I2095" s="91">
        <f t="shared" si="283"/>
        <v>839.8500000000004</v>
      </c>
      <c r="J2095">
        <f t="shared" si="284"/>
        <v>93.9</v>
      </c>
    </row>
    <row r="2096" spans="9:10" ht="12.75">
      <c r="I2096" s="91">
        <f t="shared" si="283"/>
        <v>840.3500000000004</v>
      </c>
      <c r="J2096">
        <f t="shared" si="284"/>
        <v>93.9</v>
      </c>
    </row>
    <row r="2097" spans="9:10" ht="12.75">
      <c r="I2097" s="91">
        <f t="shared" si="283"/>
        <v>840.8500000000004</v>
      </c>
      <c r="J2097">
        <f t="shared" si="284"/>
        <v>93.9</v>
      </c>
    </row>
    <row r="2098" spans="9:10" ht="12.75">
      <c r="I2098" s="91">
        <f t="shared" si="283"/>
        <v>841.3500000000004</v>
      </c>
      <c r="J2098">
        <f t="shared" si="284"/>
        <v>93.9</v>
      </c>
    </row>
    <row r="2099" spans="9:10" ht="12.75">
      <c r="I2099" s="91">
        <f t="shared" si="283"/>
        <v>841.8500000000004</v>
      </c>
      <c r="J2099">
        <f t="shared" si="284"/>
        <v>93.9</v>
      </c>
    </row>
    <row r="2100" spans="9:10" ht="12.75">
      <c r="I2100" s="91">
        <f t="shared" si="283"/>
        <v>842.3500000000004</v>
      </c>
      <c r="J2100">
        <f t="shared" si="284"/>
        <v>93.9</v>
      </c>
    </row>
    <row r="2101" spans="9:10" ht="12.75">
      <c r="I2101" s="91">
        <f t="shared" si="283"/>
        <v>842.8500000000004</v>
      </c>
      <c r="J2101">
        <f t="shared" si="284"/>
        <v>93.9</v>
      </c>
    </row>
    <row r="2102" spans="9:10" ht="12.75">
      <c r="I2102" s="91">
        <f t="shared" si="283"/>
        <v>843.3500000000004</v>
      </c>
      <c r="J2102">
        <f t="shared" si="284"/>
        <v>93.9</v>
      </c>
    </row>
    <row r="2103" spans="9:10" ht="12.75">
      <c r="I2103" s="91">
        <f t="shared" si="283"/>
        <v>843.8500000000004</v>
      </c>
      <c r="J2103">
        <f t="shared" si="284"/>
        <v>93.9</v>
      </c>
    </row>
    <row r="2104" spans="9:10" ht="12.75">
      <c r="I2104" s="91">
        <f t="shared" si="283"/>
        <v>844.3500000000004</v>
      </c>
      <c r="J2104">
        <f t="shared" si="284"/>
        <v>93.9</v>
      </c>
    </row>
    <row r="2105" spans="9:10" ht="12.75">
      <c r="I2105" s="91">
        <f t="shared" si="283"/>
        <v>844.8500000000004</v>
      </c>
      <c r="J2105">
        <f t="shared" si="284"/>
        <v>93.9</v>
      </c>
    </row>
    <row r="2106" spans="9:10" ht="12.75">
      <c r="I2106" s="91">
        <f t="shared" si="283"/>
        <v>845.3500000000004</v>
      </c>
      <c r="J2106">
        <f t="shared" si="284"/>
        <v>93.9</v>
      </c>
    </row>
    <row r="2107" spans="9:10" ht="12.75">
      <c r="I2107" s="91">
        <f t="shared" si="283"/>
        <v>845.8500000000004</v>
      </c>
      <c r="J2107">
        <f t="shared" si="284"/>
        <v>93.9</v>
      </c>
    </row>
    <row r="2108" spans="9:10" ht="12.75">
      <c r="I2108" s="91">
        <f aca="true" t="shared" si="285" ref="I2108:I2123">I2107+0.5</f>
        <v>846.3500000000004</v>
      </c>
      <c r="J2108">
        <f aca="true" t="shared" si="286" ref="J2108:J2123">ROUND(F$2*(1-((1/(E$2*I2108))*(1-(EXP(-E$2*I2108))))),1)</f>
        <v>93.9</v>
      </c>
    </row>
    <row r="2109" spans="9:10" ht="12.75">
      <c r="I2109" s="91">
        <f t="shared" si="285"/>
        <v>846.8500000000004</v>
      </c>
      <c r="J2109">
        <f t="shared" si="286"/>
        <v>93.9</v>
      </c>
    </row>
    <row r="2110" spans="9:10" ht="12.75">
      <c r="I2110" s="91">
        <f t="shared" si="285"/>
        <v>847.3500000000004</v>
      </c>
      <c r="J2110">
        <f t="shared" si="286"/>
        <v>93.9</v>
      </c>
    </row>
    <row r="2111" spans="9:10" ht="12.75">
      <c r="I2111" s="91">
        <f t="shared" si="285"/>
        <v>847.8500000000004</v>
      </c>
      <c r="J2111">
        <f t="shared" si="286"/>
        <v>93.9</v>
      </c>
    </row>
    <row r="2112" spans="9:10" ht="12.75">
      <c r="I2112" s="91">
        <f t="shared" si="285"/>
        <v>848.3500000000004</v>
      </c>
      <c r="J2112">
        <f t="shared" si="286"/>
        <v>93.9</v>
      </c>
    </row>
    <row r="2113" spans="9:10" ht="12.75">
      <c r="I2113" s="91">
        <f t="shared" si="285"/>
        <v>848.8500000000004</v>
      </c>
      <c r="J2113">
        <f t="shared" si="286"/>
        <v>93.9</v>
      </c>
    </row>
    <row r="2114" spans="9:10" ht="12.75">
      <c r="I2114" s="91">
        <f t="shared" si="285"/>
        <v>849.3500000000004</v>
      </c>
      <c r="J2114">
        <f t="shared" si="286"/>
        <v>93.9</v>
      </c>
    </row>
    <row r="2115" spans="9:10" ht="12.75">
      <c r="I2115" s="91">
        <f t="shared" si="285"/>
        <v>849.8500000000004</v>
      </c>
      <c r="J2115">
        <f t="shared" si="286"/>
        <v>93.9</v>
      </c>
    </row>
    <row r="2116" spans="9:10" ht="12.75">
      <c r="I2116" s="91">
        <f t="shared" si="285"/>
        <v>850.3500000000004</v>
      </c>
      <c r="J2116">
        <f t="shared" si="286"/>
        <v>93.9</v>
      </c>
    </row>
    <row r="2117" spans="9:10" ht="12.75">
      <c r="I2117" s="91">
        <f t="shared" si="285"/>
        <v>850.8500000000004</v>
      </c>
      <c r="J2117">
        <f t="shared" si="286"/>
        <v>93.9</v>
      </c>
    </row>
    <row r="2118" spans="9:10" ht="12.75">
      <c r="I2118" s="91">
        <f t="shared" si="285"/>
        <v>851.3500000000004</v>
      </c>
      <c r="J2118">
        <f t="shared" si="286"/>
        <v>93.9</v>
      </c>
    </row>
    <row r="2119" spans="9:10" ht="12.75">
      <c r="I2119" s="91">
        <f t="shared" si="285"/>
        <v>851.8500000000004</v>
      </c>
      <c r="J2119">
        <f t="shared" si="286"/>
        <v>93.9</v>
      </c>
    </row>
    <row r="2120" spans="9:10" ht="12.75">
      <c r="I2120" s="91">
        <f t="shared" si="285"/>
        <v>852.3500000000004</v>
      </c>
      <c r="J2120">
        <f t="shared" si="286"/>
        <v>93.9</v>
      </c>
    </row>
    <row r="2121" spans="9:10" ht="12.75">
      <c r="I2121" s="91">
        <f t="shared" si="285"/>
        <v>852.8500000000004</v>
      </c>
      <c r="J2121">
        <f t="shared" si="286"/>
        <v>93.9</v>
      </c>
    </row>
    <row r="2122" spans="9:10" ht="12.75">
      <c r="I2122" s="91">
        <f t="shared" si="285"/>
        <v>853.3500000000004</v>
      </c>
      <c r="J2122">
        <f t="shared" si="286"/>
        <v>93.9</v>
      </c>
    </row>
    <row r="2123" spans="9:10" ht="12.75">
      <c r="I2123" s="91">
        <f t="shared" si="285"/>
        <v>853.8500000000004</v>
      </c>
      <c r="J2123">
        <f t="shared" si="286"/>
        <v>93.9</v>
      </c>
    </row>
    <row r="2124" spans="9:10" ht="12.75">
      <c r="I2124" s="91">
        <f aca="true" t="shared" si="287" ref="I2124:I2139">I2123+0.5</f>
        <v>854.3500000000004</v>
      </c>
      <c r="J2124">
        <f aca="true" t="shared" si="288" ref="J2124:J2139">ROUND(F$2*(1-((1/(E$2*I2124))*(1-(EXP(-E$2*I2124))))),1)</f>
        <v>93.9</v>
      </c>
    </row>
    <row r="2125" spans="9:10" ht="12.75">
      <c r="I2125" s="91">
        <f t="shared" si="287"/>
        <v>854.8500000000004</v>
      </c>
      <c r="J2125">
        <f t="shared" si="288"/>
        <v>93.9</v>
      </c>
    </row>
    <row r="2126" spans="9:10" ht="12.75">
      <c r="I2126" s="91">
        <f t="shared" si="287"/>
        <v>855.3500000000004</v>
      </c>
      <c r="J2126">
        <f t="shared" si="288"/>
        <v>93.9</v>
      </c>
    </row>
    <row r="2127" spans="9:10" ht="12.75">
      <c r="I2127" s="91">
        <f t="shared" si="287"/>
        <v>855.8500000000004</v>
      </c>
      <c r="J2127">
        <f t="shared" si="288"/>
        <v>93.9</v>
      </c>
    </row>
    <row r="2128" spans="9:10" ht="12.75">
      <c r="I2128" s="91">
        <f t="shared" si="287"/>
        <v>856.3500000000004</v>
      </c>
      <c r="J2128">
        <f t="shared" si="288"/>
        <v>93.9</v>
      </c>
    </row>
    <row r="2129" spans="9:10" ht="12.75">
      <c r="I2129" s="91">
        <f t="shared" si="287"/>
        <v>856.8500000000004</v>
      </c>
      <c r="J2129">
        <f t="shared" si="288"/>
        <v>93.9</v>
      </c>
    </row>
    <row r="2130" spans="9:10" ht="12.75">
      <c r="I2130" s="91">
        <f t="shared" si="287"/>
        <v>857.3500000000004</v>
      </c>
      <c r="J2130">
        <f t="shared" si="288"/>
        <v>93.9</v>
      </c>
    </row>
    <row r="2131" spans="9:10" ht="12.75">
      <c r="I2131" s="91">
        <f t="shared" si="287"/>
        <v>857.8500000000004</v>
      </c>
      <c r="J2131">
        <f t="shared" si="288"/>
        <v>93.9</v>
      </c>
    </row>
    <row r="2132" spans="9:10" ht="12.75">
      <c r="I2132" s="91">
        <f t="shared" si="287"/>
        <v>858.3500000000004</v>
      </c>
      <c r="J2132">
        <f t="shared" si="288"/>
        <v>93.9</v>
      </c>
    </row>
    <row r="2133" spans="9:10" ht="12.75">
      <c r="I2133" s="91">
        <f t="shared" si="287"/>
        <v>858.8500000000004</v>
      </c>
      <c r="J2133">
        <f t="shared" si="288"/>
        <v>93.9</v>
      </c>
    </row>
    <row r="2134" spans="9:10" ht="12.75">
      <c r="I2134" s="91">
        <f t="shared" si="287"/>
        <v>859.3500000000004</v>
      </c>
      <c r="J2134">
        <f t="shared" si="288"/>
        <v>93.9</v>
      </c>
    </row>
    <row r="2135" spans="9:10" ht="12.75">
      <c r="I2135" s="91">
        <f t="shared" si="287"/>
        <v>859.8500000000004</v>
      </c>
      <c r="J2135">
        <f t="shared" si="288"/>
        <v>93.9</v>
      </c>
    </row>
    <row r="2136" spans="9:10" ht="12.75">
      <c r="I2136" s="91">
        <f t="shared" si="287"/>
        <v>860.3500000000004</v>
      </c>
      <c r="J2136">
        <f t="shared" si="288"/>
        <v>93.9</v>
      </c>
    </row>
    <row r="2137" spans="9:10" ht="12.75">
      <c r="I2137" s="91">
        <f t="shared" si="287"/>
        <v>860.8500000000004</v>
      </c>
      <c r="J2137">
        <f t="shared" si="288"/>
        <v>93.9</v>
      </c>
    </row>
    <row r="2138" spans="9:10" ht="12.75">
      <c r="I2138" s="91">
        <f t="shared" si="287"/>
        <v>861.3500000000004</v>
      </c>
      <c r="J2138">
        <f t="shared" si="288"/>
        <v>93.9</v>
      </c>
    </row>
    <row r="2139" spans="9:10" ht="12.75">
      <c r="I2139" s="91">
        <f t="shared" si="287"/>
        <v>861.8500000000004</v>
      </c>
      <c r="J2139">
        <f t="shared" si="288"/>
        <v>93.9</v>
      </c>
    </row>
    <row r="2140" spans="9:10" ht="12.75">
      <c r="I2140" s="91">
        <f aca="true" t="shared" si="289" ref="I2140:I2155">I2139+0.5</f>
        <v>862.3500000000004</v>
      </c>
      <c r="J2140">
        <f aca="true" t="shared" si="290" ref="J2140:J2155">ROUND(F$2*(1-((1/(E$2*I2140))*(1-(EXP(-E$2*I2140))))),1)</f>
        <v>93.9</v>
      </c>
    </row>
    <row r="2141" spans="9:10" ht="12.75">
      <c r="I2141" s="91">
        <f t="shared" si="289"/>
        <v>862.8500000000004</v>
      </c>
      <c r="J2141">
        <f t="shared" si="290"/>
        <v>93.9</v>
      </c>
    </row>
    <row r="2142" spans="9:10" ht="12.75">
      <c r="I2142" s="91">
        <f t="shared" si="289"/>
        <v>863.3500000000004</v>
      </c>
      <c r="J2142">
        <f t="shared" si="290"/>
        <v>93.9</v>
      </c>
    </row>
    <row r="2143" spans="9:10" ht="12.75">
      <c r="I2143" s="91">
        <f t="shared" si="289"/>
        <v>863.8500000000004</v>
      </c>
      <c r="J2143">
        <f t="shared" si="290"/>
        <v>93.9</v>
      </c>
    </row>
    <row r="2144" spans="9:10" ht="12.75">
      <c r="I2144" s="91">
        <f t="shared" si="289"/>
        <v>864.3500000000004</v>
      </c>
      <c r="J2144">
        <f t="shared" si="290"/>
        <v>93.9</v>
      </c>
    </row>
    <row r="2145" spans="9:10" ht="12.75">
      <c r="I2145" s="91">
        <f t="shared" si="289"/>
        <v>864.8500000000004</v>
      </c>
      <c r="J2145">
        <f t="shared" si="290"/>
        <v>93.9</v>
      </c>
    </row>
    <row r="2146" spans="9:10" ht="12.75">
      <c r="I2146" s="91">
        <f t="shared" si="289"/>
        <v>865.3500000000004</v>
      </c>
      <c r="J2146">
        <f t="shared" si="290"/>
        <v>93.9</v>
      </c>
    </row>
    <row r="2147" spans="9:10" ht="12.75">
      <c r="I2147" s="91">
        <f t="shared" si="289"/>
        <v>865.8500000000004</v>
      </c>
      <c r="J2147">
        <f t="shared" si="290"/>
        <v>93.9</v>
      </c>
    </row>
    <row r="2148" spans="9:10" ht="12.75">
      <c r="I2148" s="91">
        <f t="shared" si="289"/>
        <v>866.3500000000004</v>
      </c>
      <c r="J2148">
        <f t="shared" si="290"/>
        <v>93.9</v>
      </c>
    </row>
    <row r="2149" spans="9:10" ht="12.75">
      <c r="I2149" s="91">
        <f t="shared" si="289"/>
        <v>866.8500000000004</v>
      </c>
      <c r="J2149">
        <f t="shared" si="290"/>
        <v>93.9</v>
      </c>
    </row>
    <row r="2150" spans="9:10" ht="12.75">
      <c r="I2150" s="91">
        <f t="shared" si="289"/>
        <v>867.3500000000004</v>
      </c>
      <c r="J2150">
        <f t="shared" si="290"/>
        <v>93.9</v>
      </c>
    </row>
    <row r="2151" spans="9:10" ht="12.75">
      <c r="I2151" s="91">
        <f t="shared" si="289"/>
        <v>867.8500000000004</v>
      </c>
      <c r="J2151">
        <f t="shared" si="290"/>
        <v>93.9</v>
      </c>
    </row>
    <row r="2152" spans="9:10" ht="12.75">
      <c r="I2152" s="91">
        <f t="shared" si="289"/>
        <v>868.3500000000004</v>
      </c>
      <c r="J2152">
        <f t="shared" si="290"/>
        <v>93.9</v>
      </c>
    </row>
    <row r="2153" spans="9:10" ht="12.75">
      <c r="I2153" s="91">
        <f t="shared" si="289"/>
        <v>868.8500000000004</v>
      </c>
      <c r="J2153">
        <f t="shared" si="290"/>
        <v>93.9</v>
      </c>
    </row>
    <row r="2154" spans="9:10" ht="12.75">
      <c r="I2154" s="91">
        <f t="shared" si="289"/>
        <v>869.3500000000004</v>
      </c>
      <c r="J2154">
        <f t="shared" si="290"/>
        <v>93.9</v>
      </c>
    </row>
    <row r="2155" spans="9:10" ht="12.75">
      <c r="I2155" s="91">
        <f t="shared" si="289"/>
        <v>869.8500000000004</v>
      </c>
      <c r="J2155">
        <f t="shared" si="290"/>
        <v>93.9</v>
      </c>
    </row>
    <row r="2156" spans="9:10" ht="12.75">
      <c r="I2156" s="91">
        <f aca="true" t="shared" si="291" ref="I2156:I2171">I2155+0.5</f>
        <v>870.3500000000004</v>
      </c>
      <c r="J2156">
        <f aca="true" t="shared" si="292" ref="J2156:J2171">ROUND(F$2*(1-((1/(E$2*I2156))*(1-(EXP(-E$2*I2156))))),1)</f>
        <v>93.9</v>
      </c>
    </row>
    <row r="2157" spans="9:10" ht="12.75">
      <c r="I2157" s="91">
        <f t="shared" si="291"/>
        <v>870.8500000000004</v>
      </c>
      <c r="J2157">
        <f t="shared" si="292"/>
        <v>93.9</v>
      </c>
    </row>
    <row r="2158" spans="9:10" ht="12.75">
      <c r="I2158" s="91">
        <f t="shared" si="291"/>
        <v>871.3500000000004</v>
      </c>
      <c r="J2158">
        <f t="shared" si="292"/>
        <v>93.9</v>
      </c>
    </row>
    <row r="2159" spans="9:10" ht="12.75">
      <c r="I2159" s="91">
        <f t="shared" si="291"/>
        <v>871.8500000000004</v>
      </c>
      <c r="J2159">
        <f t="shared" si="292"/>
        <v>93.9</v>
      </c>
    </row>
    <row r="2160" spans="9:10" ht="12.75">
      <c r="I2160" s="91">
        <f t="shared" si="291"/>
        <v>872.3500000000004</v>
      </c>
      <c r="J2160">
        <f t="shared" si="292"/>
        <v>93.9</v>
      </c>
    </row>
    <row r="2161" spans="9:10" ht="12.75">
      <c r="I2161" s="91">
        <f t="shared" si="291"/>
        <v>872.8500000000004</v>
      </c>
      <c r="J2161">
        <f t="shared" si="292"/>
        <v>93.9</v>
      </c>
    </row>
    <row r="2162" spans="9:10" ht="12.75">
      <c r="I2162" s="91">
        <f t="shared" si="291"/>
        <v>873.3500000000004</v>
      </c>
      <c r="J2162">
        <f t="shared" si="292"/>
        <v>93.9</v>
      </c>
    </row>
    <row r="2163" spans="9:10" ht="12.75">
      <c r="I2163" s="91">
        <f t="shared" si="291"/>
        <v>873.8500000000004</v>
      </c>
      <c r="J2163">
        <f t="shared" si="292"/>
        <v>93.9</v>
      </c>
    </row>
    <row r="2164" spans="9:10" ht="12.75">
      <c r="I2164" s="91">
        <f t="shared" si="291"/>
        <v>874.3500000000004</v>
      </c>
      <c r="J2164">
        <f t="shared" si="292"/>
        <v>93.9</v>
      </c>
    </row>
    <row r="2165" spans="9:10" ht="12.75">
      <c r="I2165" s="91">
        <f t="shared" si="291"/>
        <v>874.8500000000004</v>
      </c>
      <c r="J2165">
        <f t="shared" si="292"/>
        <v>93.9</v>
      </c>
    </row>
    <row r="2166" spans="9:10" ht="12.75">
      <c r="I2166" s="91">
        <f t="shared" si="291"/>
        <v>875.3500000000004</v>
      </c>
      <c r="J2166">
        <f t="shared" si="292"/>
        <v>93.9</v>
      </c>
    </row>
    <row r="2167" spans="9:10" ht="12.75">
      <c r="I2167" s="91">
        <f t="shared" si="291"/>
        <v>875.8500000000004</v>
      </c>
      <c r="J2167">
        <f t="shared" si="292"/>
        <v>93.9</v>
      </c>
    </row>
    <row r="2168" spans="9:10" ht="12.75">
      <c r="I2168" s="91">
        <f t="shared" si="291"/>
        <v>876.3500000000004</v>
      </c>
      <c r="J2168">
        <f t="shared" si="292"/>
        <v>93.9</v>
      </c>
    </row>
    <row r="2169" spans="9:10" ht="12.75">
      <c r="I2169" s="91">
        <f t="shared" si="291"/>
        <v>876.8500000000004</v>
      </c>
      <c r="J2169">
        <f t="shared" si="292"/>
        <v>93.9</v>
      </c>
    </row>
    <row r="2170" spans="9:10" ht="12.75">
      <c r="I2170" s="91">
        <f t="shared" si="291"/>
        <v>877.3500000000004</v>
      </c>
      <c r="J2170">
        <f t="shared" si="292"/>
        <v>93.9</v>
      </c>
    </row>
    <row r="2171" spans="9:10" ht="12.75">
      <c r="I2171" s="91">
        <f t="shared" si="291"/>
        <v>877.8500000000004</v>
      </c>
      <c r="J2171">
        <f t="shared" si="292"/>
        <v>93.9</v>
      </c>
    </row>
    <row r="2172" spans="9:10" ht="12.75">
      <c r="I2172" s="91">
        <f aca="true" t="shared" si="293" ref="I2172:I2187">I2171+0.5</f>
        <v>878.3500000000004</v>
      </c>
      <c r="J2172">
        <f aca="true" t="shared" si="294" ref="J2172:J2187">ROUND(F$2*(1-((1/(E$2*I2172))*(1-(EXP(-E$2*I2172))))),1)</f>
        <v>93.9</v>
      </c>
    </row>
    <row r="2173" spans="9:10" ht="12.75">
      <c r="I2173" s="91">
        <f t="shared" si="293"/>
        <v>878.8500000000004</v>
      </c>
      <c r="J2173">
        <f t="shared" si="294"/>
        <v>93.9</v>
      </c>
    </row>
    <row r="2174" spans="9:10" ht="12.75">
      <c r="I2174" s="91">
        <f t="shared" si="293"/>
        <v>879.3500000000004</v>
      </c>
      <c r="J2174">
        <f t="shared" si="294"/>
        <v>93.9</v>
      </c>
    </row>
    <row r="2175" spans="9:10" ht="12.75">
      <c r="I2175" s="91">
        <f t="shared" si="293"/>
        <v>879.8500000000004</v>
      </c>
      <c r="J2175">
        <f t="shared" si="294"/>
        <v>93.9</v>
      </c>
    </row>
    <row r="2176" spans="9:10" ht="12.75">
      <c r="I2176" s="91">
        <f t="shared" si="293"/>
        <v>880.3500000000004</v>
      </c>
      <c r="J2176">
        <f t="shared" si="294"/>
        <v>93.9</v>
      </c>
    </row>
    <row r="2177" spans="9:10" ht="12.75">
      <c r="I2177" s="91">
        <f t="shared" si="293"/>
        <v>880.8500000000004</v>
      </c>
      <c r="J2177">
        <f t="shared" si="294"/>
        <v>93.9</v>
      </c>
    </row>
    <row r="2178" spans="9:10" ht="12.75">
      <c r="I2178" s="91">
        <f t="shared" si="293"/>
        <v>881.3500000000004</v>
      </c>
      <c r="J2178">
        <f t="shared" si="294"/>
        <v>93.9</v>
      </c>
    </row>
    <row r="2179" spans="9:10" ht="12.75">
      <c r="I2179" s="91">
        <f t="shared" si="293"/>
        <v>881.8500000000004</v>
      </c>
      <c r="J2179">
        <f t="shared" si="294"/>
        <v>93.9</v>
      </c>
    </row>
    <row r="2180" spans="9:10" ht="12.75">
      <c r="I2180" s="91">
        <f t="shared" si="293"/>
        <v>882.3500000000004</v>
      </c>
      <c r="J2180">
        <f t="shared" si="294"/>
        <v>93.9</v>
      </c>
    </row>
    <row r="2181" spans="9:10" ht="12.75">
      <c r="I2181" s="91">
        <f t="shared" si="293"/>
        <v>882.8500000000004</v>
      </c>
      <c r="J2181">
        <f t="shared" si="294"/>
        <v>93.9</v>
      </c>
    </row>
    <row r="2182" spans="9:10" ht="12.75">
      <c r="I2182" s="91">
        <f t="shared" si="293"/>
        <v>883.3500000000004</v>
      </c>
      <c r="J2182">
        <f t="shared" si="294"/>
        <v>93.9</v>
      </c>
    </row>
    <row r="2183" spans="9:10" ht="12.75">
      <c r="I2183" s="91">
        <f t="shared" si="293"/>
        <v>883.8500000000004</v>
      </c>
      <c r="J2183">
        <f t="shared" si="294"/>
        <v>93.9</v>
      </c>
    </row>
    <row r="2184" spans="9:10" ht="12.75">
      <c r="I2184" s="91">
        <f t="shared" si="293"/>
        <v>884.3500000000004</v>
      </c>
      <c r="J2184">
        <f t="shared" si="294"/>
        <v>93.9</v>
      </c>
    </row>
    <row r="2185" spans="9:10" ht="12.75">
      <c r="I2185" s="91">
        <f t="shared" si="293"/>
        <v>884.8500000000004</v>
      </c>
      <c r="J2185">
        <f t="shared" si="294"/>
        <v>93.9</v>
      </c>
    </row>
    <row r="2186" spans="9:10" ht="12.75">
      <c r="I2186" s="91">
        <f t="shared" si="293"/>
        <v>885.3500000000004</v>
      </c>
      <c r="J2186">
        <f t="shared" si="294"/>
        <v>93.9</v>
      </c>
    </row>
    <row r="2187" spans="9:10" ht="12.75">
      <c r="I2187" s="91">
        <f t="shared" si="293"/>
        <v>885.8500000000004</v>
      </c>
      <c r="J2187">
        <f t="shared" si="294"/>
        <v>93.9</v>
      </c>
    </row>
    <row r="2188" spans="9:10" ht="12.75">
      <c r="I2188" s="91">
        <f aca="true" t="shared" si="295" ref="I2188:I2203">I2187+0.5</f>
        <v>886.3500000000004</v>
      </c>
      <c r="J2188">
        <f aca="true" t="shared" si="296" ref="J2188:J2203">ROUND(F$2*(1-((1/(E$2*I2188))*(1-(EXP(-E$2*I2188))))),1)</f>
        <v>93.9</v>
      </c>
    </row>
    <row r="2189" spans="9:10" ht="12.75">
      <c r="I2189" s="91">
        <f t="shared" si="295"/>
        <v>886.8500000000004</v>
      </c>
      <c r="J2189">
        <f t="shared" si="296"/>
        <v>93.9</v>
      </c>
    </row>
    <row r="2190" spans="9:10" ht="12.75">
      <c r="I2190" s="91">
        <f t="shared" si="295"/>
        <v>887.3500000000004</v>
      </c>
      <c r="J2190">
        <f t="shared" si="296"/>
        <v>93.9</v>
      </c>
    </row>
    <row r="2191" spans="9:10" ht="12.75">
      <c r="I2191" s="91">
        <f t="shared" si="295"/>
        <v>887.8500000000004</v>
      </c>
      <c r="J2191">
        <f t="shared" si="296"/>
        <v>93.9</v>
      </c>
    </row>
    <row r="2192" spans="9:10" ht="12.75">
      <c r="I2192" s="91">
        <f t="shared" si="295"/>
        <v>888.3500000000004</v>
      </c>
      <c r="J2192">
        <f t="shared" si="296"/>
        <v>93.9</v>
      </c>
    </row>
    <row r="2193" spans="9:10" ht="12.75">
      <c r="I2193" s="91">
        <f t="shared" si="295"/>
        <v>888.8500000000004</v>
      </c>
      <c r="J2193">
        <f t="shared" si="296"/>
        <v>93.9</v>
      </c>
    </row>
    <row r="2194" spans="9:10" ht="12.75">
      <c r="I2194" s="91">
        <f t="shared" si="295"/>
        <v>889.3500000000004</v>
      </c>
      <c r="J2194">
        <f t="shared" si="296"/>
        <v>93.9</v>
      </c>
    </row>
    <row r="2195" spans="9:10" ht="12.75">
      <c r="I2195" s="91">
        <f t="shared" si="295"/>
        <v>889.8500000000004</v>
      </c>
      <c r="J2195">
        <f t="shared" si="296"/>
        <v>93.9</v>
      </c>
    </row>
    <row r="2196" spans="9:10" ht="12.75">
      <c r="I2196" s="91">
        <f t="shared" si="295"/>
        <v>890.3500000000004</v>
      </c>
      <c r="J2196">
        <f t="shared" si="296"/>
        <v>93.9</v>
      </c>
    </row>
    <row r="2197" spans="9:10" ht="12.75">
      <c r="I2197" s="91">
        <f t="shared" si="295"/>
        <v>890.8500000000004</v>
      </c>
      <c r="J2197">
        <f t="shared" si="296"/>
        <v>93.9</v>
      </c>
    </row>
    <row r="2198" spans="9:10" ht="12.75">
      <c r="I2198" s="91">
        <f t="shared" si="295"/>
        <v>891.3500000000004</v>
      </c>
      <c r="J2198">
        <f t="shared" si="296"/>
        <v>93.9</v>
      </c>
    </row>
    <row r="2199" spans="9:10" ht="12.75">
      <c r="I2199" s="91">
        <f t="shared" si="295"/>
        <v>891.8500000000004</v>
      </c>
      <c r="J2199">
        <f t="shared" si="296"/>
        <v>93.9</v>
      </c>
    </row>
    <row r="2200" spans="9:10" ht="12.75">
      <c r="I2200" s="91">
        <f t="shared" si="295"/>
        <v>892.3500000000004</v>
      </c>
      <c r="J2200">
        <f t="shared" si="296"/>
        <v>93.9</v>
      </c>
    </row>
    <row r="2201" spans="9:10" ht="12.75">
      <c r="I2201" s="91">
        <f t="shared" si="295"/>
        <v>892.8500000000004</v>
      </c>
      <c r="J2201">
        <f t="shared" si="296"/>
        <v>93.9</v>
      </c>
    </row>
    <row r="2202" spans="9:10" ht="12.75">
      <c r="I2202" s="91">
        <f t="shared" si="295"/>
        <v>893.3500000000004</v>
      </c>
      <c r="J2202">
        <f t="shared" si="296"/>
        <v>93.9</v>
      </c>
    </row>
    <row r="2203" spans="9:10" ht="12.75">
      <c r="I2203" s="91">
        <f t="shared" si="295"/>
        <v>893.8500000000004</v>
      </c>
      <c r="J2203">
        <f t="shared" si="296"/>
        <v>93.9</v>
      </c>
    </row>
    <row r="2204" spans="9:10" ht="12.75">
      <c r="I2204" s="91">
        <f aca="true" t="shared" si="297" ref="I2204:I2219">I2203+0.5</f>
        <v>894.3500000000004</v>
      </c>
      <c r="J2204">
        <f aca="true" t="shared" si="298" ref="J2204:J2219">ROUND(F$2*(1-((1/(E$2*I2204))*(1-(EXP(-E$2*I2204))))),1)</f>
        <v>93.9</v>
      </c>
    </row>
    <row r="2205" spans="9:10" ht="12.75">
      <c r="I2205" s="91">
        <f t="shared" si="297"/>
        <v>894.8500000000004</v>
      </c>
      <c r="J2205">
        <f t="shared" si="298"/>
        <v>93.9</v>
      </c>
    </row>
    <row r="2206" spans="9:10" ht="12.75">
      <c r="I2206" s="91">
        <f t="shared" si="297"/>
        <v>895.3500000000004</v>
      </c>
      <c r="J2206">
        <f t="shared" si="298"/>
        <v>93.9</v>
      </c>
    </row>
    <row r="2207" spans="9:10" ht="12.75">
      <c r="I2207" s="91">
        <f t="shared" si="297"/>
        <v>895.8500000000004</v>
      </c>
      <c r="J2207">
        <f t="shared" si="298"/>
        <v>93.9</v>
      </c>
    </row>
    <row r="2208" spans="9:10" ht="12.75">
      <c r="I2208" s="91">
        <f t="shared" si="297"/>
        <v>896.3500000000004</v>
      </c>
      <c r="J2208">
        <f t="shared" si="298"/>
        <v>93.9</v>
      </c>
    </row>
    <row r="2209" spans="9:10" ht="12.75">
      <c r="I2209" s="91">
        <f t="shared" si="297"/>
        <v>896.8500000000004</v>
      </c>
      <c r="J2209">
        <f t="shared" si="298"/>
        <v>93.9</v>
      </c>
    </row>
    <row r="2210" spans="9:10" ht="12.75">
      <c r="I2210" s="91">
        <f t="shared" si="297"/>
        <v>897.3500000000004</v>
      </c>
      <c r="J2210">
        <f t="shared" si="298"/>
        <v>93.9</v>
      </c>
    </row>
    <row r="2211" spans="9:10" ht="12.75">
      <c r="I2211" s="91">
        <f t="shared" si="297"/>
        <v>897.8500000000004</v>
      </c>
      <c r="J2211">
        <f t="shared" si="298"/>
        <v>93.9</v>
      </c>
    </row>
    <row r="2212" spans="9:10" ht="12.75">
      <c r="I2212" s="91">
        <f t="shared" si="297"/>
        <v>898.3500000000004</v>
      </c>
      <c r="J2212">
        <f t="shared" si="298"/>
        <v>93.9</v>
      </c>
    </row>
    <row r="2213" spans="9:10" ht="12.75">
      <c r="I2213" s="91">
        <f t="shared" si="297"/>
        <v>898.8500000000004</v>
      </c>
      <c r="J2213">
        <f t="shared" si="298"/>
        <v>93.9</v>
      </c>
    </row>
    <row r="2214" spans="9:10" ht="12.75">
      <c r="I2214" s="91">
        <f t="shared" si="297"/>
        <v>899.3500000000004</v>
      </c>
      <c r="J2214">
        <f t="shared" si="298"/>
        <v>93.9</v>
      </c>
    </row>
    <row r="2215" spans="9:10" ht="12.75">
      <c r="I2215" s="91">
        <f t="shared" si="297"/>
        <v>899.8500000000004</v>
      </c>
      <c r="J2215">
        <f t="shared" si="298"/>
        <v>93.9</v>
      </c>
    </row>
    <row r="2216" spans="9:10" ht="12.75">
      <c r="I2216" s="91">
        <f t="shared" si="297"/>
        <v>900.3500000000004</v>
      </c>
      <c r="J2216">
        <f t="shared" si="298"/>
        <v>93.9</v>
      </c>
    </row>
    <row r="2217" spans="9:10" ht="12.75">
      <c r="I2217" s="91">
        <f t="shared" si="297"/>
        <v>900.8500000000004</v>
      </c>
      <c r="J2217">
        <f t="shared" si="298"/>
        <v>93.9</v>
      </c>
    </row>
    <row r="2218" spans="9:10" ht="12.75">
      <c r="I2218" s="91">
        <f t="shared" si="297"/>
        <v>901.3500000000004</v>
      </c>
      <c r="J2218">
        <f t="shared" si="298"/>
        <v>93.9</v>
      </c>
    </row>
    <row r="2219" spans="9:10" ht="12.75">
      <c r="I2219" s="91">
        <f t="shared" si="297"/>
        <v>901.8500000000004</v>
      </c>
      <c r="J2219">
        <f t="shared" si="298"/>
        <v>93.9</v>
      </c>
    </row>
    <row r="2220" spans="9:10" ht="12.75">
      <c r="I2220" s="91">
        <f aca="true" t="shared" si="299" ref="I2220:I2235">I2219+0.5</f>
        <v>902.3500000000004</v>
      </c>
      <c r="J2220">
        <f aca="true" t="shared" si="300" ref="J2220:J2235">ROUND(F$2*(1-((1/(E$2*I2220))*(1-(EXP(-E$2*I2220))))),1)</f>
        <v>93.9</v>
      </c>
    </row>
    <row r="2221" spans="9:10" ht="12.75">
      <c r="I2221" s="91">
        <f t="shared" si="299"/>
        <v>902.8500000000004</v>
      </c>
      <c r="J2221">
        <f t="shared" si="300"/>
        <v>93.9</v>
      </c>
    </row>
    <row r="2222" spans="9:10" ht="12.75">
      <c r="I2222" s="91">
        <f t="shared" si="299"/>
        <v>903.3500000000004</v>
      </c>
      <c r="J2222">
        <f t="shared" si="300"/>
        <v>93.9</v>
      </c>
    </row>
    <row r="2223" spans="9:10" ht="12.75">
      <c r="I2223" s="91">
        <f t="shared" si="299"/>
        <v>903.8500000000004</v>
      </c>
      <c r="J2223">
        <f t="shared" si="300"/>
        <v>93.9</v>
      </c>
    </row>
    <row r="2224" spans="9:10" ht="12.75">
      <c r="I2224" s="91">
        <f t="shared" si="299"/>
        <v>904.3500000000004</v>
      </c>
      <c r="J2224">
        <f t="shared" si="300"/>
        <v>93.9</v>
      </c>
    </row>
    <row r="2225" spans="9:10" ht="12.75">
      <c r="I2225" s="91">
        <f t="shared" si="299"/>
        <v>904.8500000000004</v>
      </c>
      <c r="J2225">
        <f t="shared" si="300"/>
        <v>93.9</v>
      </c>
    </row>
    <row r="2226" spans="9:10" ht="12.75">
      <c r="I2226" s="91">
        <f t="shared" si="299"/>
        <v>905.3500000000004</v>
      </c>
      <c r="J2226">
        <f t="shared" si="300"/>
        <v>93.9</v>
      </c>
    </row>
    <row r="2227" spans="9:10" ht="12.75">
      <c r="I2227" s="91">
        <f t="shared" si="299"/>
        <v>905.8500000000004</v>
      </c>
      <c r="J2227">
        <f t="shared" si="300"/>
        <v>93.9</v>
      </c>
    </row>
    <row r="2228" spans="9:10" ht="12.75">
      <c r="I2228" s="91">
        <f t="shared" si="299"/>
        <v>906.3500000000004</v>
      </c>
      <c r="J2228">
        <f t="shared" si="300"/>
        <v>93.9</v>
      </c>
    </row>
    <row r="2229" spans="9:10" ht="12.75">
      <c r="I2229" s="91">
        <f t="shared" si="299"/>
        <v>906.8500000000004</v>
      </c>
      <c r="J2229">
        <f t="shared" si="300"/>
        <v>93.9</v>
      </c>
    </row>
    <row r="2230" spans="9:10" ht="12.75">
      <c r="I2230" s="91">
        <f t="shared" si="299"/>
        <v>907.3500000000004</v>
      </c>
      <c r="J2230">
        <f t="shared" si="300"/>
        <v>93.9</v>
      </c>
    </row>
    <row r="2231" spans="9:10" ht="12.75">
      <c r="I2231" s="91">
        <f t="shared" si="299"/>
        <v>907.8500000000004</v>
      </c>
      <c r="J2231">
        <f t="shared" si="300"/>
        <v>93.9</v>
      </c>
    </row>
    <row r="2232" spans="9:10" ht="12.75">
      <c r="I2232" s="91">
        <f t="shared" si="299"/>
        <v>908.3500000000004</v>
      </c>
      <c r="J2232">
        <f t="shared" si="300"/>
        <v>93.9</v>
      </c>
    </row>
    <row r="2233" spans="9:10" ht="12.75">
      <c r="I2233" s="91">
        <f t="shared" si="299"/>
        <v>908.8500000000004</v>
      </c>
      <c r="J2233">
        <f t="shared" si="300"/>
        <v>93.9</v>
      </c>
    </row>
    <row r="2234" spans="9:10" ht="12.75">
      <c r="I2234" s="91">
        <f t="shared" si="299"/>
        <v>909.3500000000004</v>
      </c>
      <c r="J2234">
        <f t="shared" si="300"/>
        <v>93.9</v>
      </c>
    </row>
    <row r="2235" spans="9:10" ht="12.75">
      <c r="I2235" s="91">
        <f t="shared" si="299"/>
        <v>909.8500000000004</v>
      </c>
      <c r="J2235">
        <f t="shared" si="300"/>
        <v>93.9</v>
      </c>
    </row>
    <row r="2236" spans="9:10" ht="12.75">
      <c r="I2236" s="91">
        <f aca="true" t="shared" si="301" ref="I2236:I2251">I2235+0.5</f>
        <v>910.3500000000004</v>
      </c>
      <c r="J2236">
        <f aca="true" t="shared" si="302" ref="J2236:J2251">ROUND(F$2*(1-((1/(E$2*I2236))*(1-(EXP(-E$2*I2236))))),1)</f>
        <v>93.9</v>
      </c>
    </row>
    <row r="2237" spans="9:10" ht="12.75">
      <c r="I2237" s="91">
        <f t="shared" si="301"/>
        <v>910.8500000000004</v>
      </c>
      <c r="J2237">
        <f t="shared" si="302"/>
        <v>93.9</v>
      </c>
    </row>
    <row r="2238" spans="9:10" ht="12.75">
      <c r="I2238" s="91">
        <f t="shared" si="301"/>
        <v>911.3500000000004</v>
      </c>
      <c r="J2238">
        <f t="shared" si="302"/>
        <v>93.9</v>
      </c>
    </row>
    <row r="2239" spans="9:10" ht="12.75">
      <c r="I2239" s="91">
        <f t="shared" si="301"/>
        <v>911.8500000000004</v>
      </c>
      <c r="J2239">
        <f t="shared" si="302"/>
        <v>93.9</v>
      </c>
    </row>
    <row r="2240" spans="9:10" ht="12.75">
      <c r="I2240" s="91">
        <f t="shared" si="301"/>
        <v>912.3500000000004</v>
      </c>
      <c r="J2240">
        <f t="shared" si="302"/>
        <v>93.9</v>
      </c>
    </row>
    <row r="2241" spans="9:10" ht="12.75">
      <c r="I2241" s="91">
        <f t="shared" si="301"/>
        <v>912.8500000000004</v>
      </c>
      <c r="J2241">
        <f t="shared" si="302"/>
        <v>93.9</v>
      </c>
    </row>
    <row r="2242" spans="9:10" ht="12.75">
      <c r="I2242" s="91">
        <f t="shared" si="301"/>
        <v>913.3500000000004</v>
      </c>
      <c r="J2242">
        <f t="shared" si="302"/>
        <v>93.9</v>
      </c>
    </row>
    <row r="2243" spans="9:10" ht="12.75">
      <c r="I2243" s="91">
        <f t="shared" si="301"/>
        <v>913.8500000000004</v>
      </c>
      <c r="J2243">
        <f t="shared" si="302"/>
        <v>93.9</v>
      </c>
    </row>
    <row r="2244" spans="9:10" ht="12.75">
      <c r="I2244" s="91">
        <f t="shared" si="301"/>
        <v>914.3500000000004</v>
      </c>
      <c r="J2244">
        <f t="shared" si="302"/>
        <v>93.9</v>
      </c>
    </row>
    <row r="2245" spans="9:10" ht="12.75">
      <c r="I2245" s="91">
        <f t="shared" si="301"/>
        <v>914.8500000000004</v>
      </c>
      <c r="J2245">
        <f t="shared" si="302"/>
        <v>93.9</v>
      </c>
    </row>
    <row r="2246" spans="9:10" ht="12.75">
      <c r="I2246" s="91">
        <f t="shared" si="301"/>
        <v>915.3500000000004</v>
      </c>
      <c r="J2246">
        <f t="shared" si="302"/>
        <v>93.9</v>
      </c>
    </row>
    <row r="2247" spans="9:10" ht="12.75">
      <c r="I2247" s="91">
        <f t="shared" si="301"/>
        <v>915.8500000000004</v>
      </c>
      <c r="J2247">
        <f t="shared" si="302"/>
        <v>93.9</v>
      </c>
    </row>
    <row r="2248" spans="9:10" ht="12.75">
      <c r="I2248" s="91">
        <f t="shared" si="301"/>
        <v>916.3500000000004</v>
      </c>
      <c r="J2248">
        <f t="shared" si="302"/>
        <v>93.9</v>
      </c>
    </row>
    <row r="2249" spans="9:10" ht="12.75">
      <c r="I2249" s="91">
        <f t="shared" si="301"/>
        <v>916.8500000000004</v>
      </c>
      <c r="J2249">
        <f t="shared" si="302"/>
        <v>93.9</v>
      </c>
    </row>
    <row r="2250" spans="9:10" ht="12.75">
      <c r="I2250" s="91">
        <f t="shared" si="301"/>
        <v>917.3500000000004</v>
      </c>
      <c r="J2250">
        <f t="shared" si="302"/>
        <v>93.9</v>
      </c>
    </row>
    <row r="2251" spans="9:10" ht="12.75">
      <c r="I2251" s="91">
        <f t="shared" si="301"/>
        <v>917.8500000000004</v>
      </c>
      <c r="J2251">
        <f t="shared" si="302"/>
        <v>93.9</v>
      </c>
    </row>
    <row r="2252" spans="9:10" ht="12.75">
      <c r="I2252" s="91">
        <f aca="true" t="shared" si="303" ref="I2252:I2267">I2251+0.5</f>
        <v>918.3500000000004</v>
      </c>
      <c r="J2252">
        <f aca="true" t="shared" si="304" ref="J2252:J2267">ROUND(F$2*(1-((1/(E$2*I2252))*(1-(EXP(-E$2*I2252))))),1)</f>
        <v>93.9</v>
      </c>
    </row>
    <row r="2253" spans="9:10" ht="12.75">
      <c r="I2253" s="91">
        <f t="shared" si="303"/>
        <v>918.8500000000004</v>
      </c>
      <c r="J2253">
        <f t="shared" si="304"/>
        <v>93.9</v>
      </c>
    </row>
    <row r="2254" spans="9:10" ht="12.75">
      <c r="I2254" s="91">
        <f t="shared" si="303"/>
        <v>919.3500000000004</v>
      </c>
      <c r="J2254">
        <f t="shared" si="304"/>
        <v>93.9</v>
      </c>
    </row>
    <row r="2255" spans="9:10" ht="12.75">
      <c r="I2255" s="91">
        <f t="shared" si="303"/>
        <v>919.8500000000004</v>
      </c>
      <c r="J2255">
        <f t="shared" si="304"/>
        <v>93.9</v>
      </c>
    </row>
    <row r="2256" spans="9:10" ht="12.75">
      <c r="I2256" s="91">
        <f t="shared" si="303"/>
        <v>920.3500000000004</v>
      </c>
      <c r="J2256">
        <f t="shared" si="304"/>
        <v>93.9</v>
      </c>
    </row>
    <row r="2257" spans="9:10" ht="12.75">
      <c r="I2257" s="91">
        <f t="shared" si="303"/>
        <v>920.8500000000004</v>
      </c>
      <c r="J2257">
        <f t="shared" si="304"/>
        <v>93.9</v>
      </c>
    </row>
    <row r="2258" spans="9:10" ht="12.75">
      <c r="I2258" s="91">
        <f t="shared" si="303"/>
        <v>921.3500000000004</v>
      </c>
      <c r="J2258">
        <f t="shared" si="304"/>
        <v>93.9</v>
      </c>
    </row>
    <row r="2259" spans="9:10" ht="12.75">
      <c r="I2259" s="91">
        <f t="shared" si="303"/>
        <v>921.8500000000004</v>
      </c>
      <c r="J2259">
        <f t="shared" si="304"/>
        <v>93.9</v>
      </c>
    </row>
    <row r="2260" spans="9:10" ht="12.75">
      <c r="I2260" s="91">
        <f t="shared" si="303"/>
        <v>922.3500000000004</v>
      </c>
      <c r="J2260">
        <f t="shared" si="304"/>
        <v>93.9</v>
      </c>
    </row>
    <row r="2261" spans="9:10" ht="12.75">
      <c r="I2261" s="91">
        <f t="shared" si="303"/>
        <v>922.8500000000004</v>
      </c>
      <c r="J2261">
        <f t="shared" si="304"/>
        <v>93.9</v>
      </c>
    </row>
    <row r="2262" spans="9:10" ht="12.75">
      <c r="I2262" s="91">
        <f t="shared" si="303"/>
        <v>923.3500000000004</v>
      </c>
      <c r="J2262">
        <f t="shared" si="304"/>
        <v>93.9</v>
      </c>
    </row>
    <row r="2263" spans="9:10" ht="12.75">
      <c r="I2263" s="91">
        <f t="shared" si="303"/>
        <v>923.8500000000004</v>
      </c>
      <c r="J2263">
        <f t="shared" si="304"/>
        <v>93.9</v>
      </c>
    </row>
    <row r="2264" spans="9:10" ht="12.75">
      <c r="I2264" s="91">
        <f t="shared" si="303"/>
        <v>924.3500000000004</v>
      </c>
      <c r="J2264">
        <f t="shared" si="304"/>
        <v>93.9</v>
      </c>
    </row>
    <row r="2265" spans="9:10" ht="12.75">
      <c r="I2265" s="91">
        <f t="shared" si="303"/>
        <v>924.8500000000004</v>
      </c>
      <c r="J2265">
        <f t="shared" si="304"/>
        <v>93.9</v>
      </c>
    </row>
    <row r="2266" spans="9:10" ht="12.75">
      <c r="I2266" s="91">
        <f t="shared" si="303"/>
        <v>925.3500000000004</v>
      </c>
      <c r="J2266">
        <f t="shared" si="304"/>
        <v>93.9</v>
      </c>
    </row>
    <row r="2267" spans="9:10" ht="12.75">
      <c r="I2267" s="91">
        <f t="shared" si="303"/>
        <v>925.8500000000004</v>
      </c>
      <c r="J2267">
        <f t="shared" si="304"/>
        <v>93.9</v>
      </c>
    </row>
    <row r="2268" spans="9:10" ht="12.75">
      <c r="I2268" s="91">
        <f aca="true" t="shared" si="305" ref="I2268:I2283">I2267+0.5</f>
        <v>926.3500000000004</v>
      </c>
      <c r="J2268">
        <f aca="true" t="shared" si="306" ref="J2268:J2283">ROUND(F$2*(1-((1/(E$2*I2268))*(1-(EXP(-E$2*I2268))))),1)</f>
        <v>93.9</v>
      </c>
    </row>
    <row r="2269" spans="9:10" ht="12.75">
      <c r="I2269" s="91">
        <f t="shared" si="305"/>
        <v>926.8500000000004</v>
      </c>
      <c r="J2269">
        <f t="shared" si="306"/>
        <v>93.9</v>
      </c>
    </row>
    <row r="2270" spans="9:10" ht="12.75">
      <c r="I2270" s="91">
        <f t="shared" si="305"/>
        <v>927.3500000000004</v>
      </c>
      <c r="J2270">
        <f t="shared" si="306"/>
        <v>93.9</v>
      </c>
    </row>
    <row r="2271" spans="9:10" ht="12.75">
      <c r="I2271" s="91">
        <f t="shared" si="305"/>
        <v>927.8500000000004</v>
      </c>
      <c r="J2271">
        <f t="shared" si="306"/>
        <v>93.9</v>
      </c>
    </row>
    <row r="2272" spans="9:10" ht="12.75">
      <c r="I2272" s="91">
        <f t="shared" si="305"/>
        <v>928.3500000000004</v>
      </c>
      <c r="J2272">
        <f t="shared" si="306"/>
        <v>93.9</v>
      </c>
    </row>
    <row r="2273" spans="9:10" ht="12.75">
      <c r="I2273" s="91">
        <f t="shared" si="305"/>
        <v>928.8500000000004</v>
      </c>
      <c r="J2273">
        <f t="shared" si="306"/>
        <v>93.9</v>
      </c>
    </row>
    <row r="2274" spans="9:10" ht="12.75">
      <c r="I2274" s="91">
        <f t="shared" si="305"/>
        <v>929.3500000000004</v>
      </c>
      <c r="J2274">
        <f t="shared" si="306"/>
        <v>93.9</v>
      </c>
    </row>
    <row r="2275" spans="9:10" ht="12.75">
      <c r="I2275" s="91">
        <f t="shared" si="305"/>
        <v>929.8500000000004</v>
      </c>
      <c r="J2275">
        <f t="shared" si="306"/>
        <v>93.9</v>
      </c>
    </row>
    <row r="2276" spans="9:10" ht="12.75">
      <c r="I2276" s="91">
        <f t="shared" si="305"/>
        <v>930.3500000000004</v>
      </c>
      <c r="J2276">
        <f t="shared" si="306"/>
        <v>93.9</v>
      </c>
    </row>
    <row r="2277" spans="9:10" ht="12.75">
      <c r="I2277" s="91">
        <f t="shared" si="305"/>
        <v>930.8500000000004</v>
      </c>
      <c r="J2277">
        <f t="shared" si="306"/>
        <v>93.9</v>
      </c>
    </row>
    <row r="2278" spans="9:10" ht="12.75">
      <c r="I2278" s="91">
        <f t="shared" si="305"/>
        <v>931.3500000000004</v>
      </c>
      <c r="J2278">
        <f t="shared" si="306"/>
        <v>93.9</v>
      </c>
    </row>
    <row r="2279" spans="9:10" ht="12.75">
      <c r="I2279" s="91">
        <f t="shared" si="305"/>
        <v>931.8500000000004</v>
      </c>
      <c r="J2279">
        <f t="shared" si="306"/>
        <v>93.9</v>
      </c>
    </row>
    <row r="2280" spans="9:10" ht="12.75">
      <c r="I2280" s="91">
        <f t="shared" si="305"/>
        <v>932.3500000000004</v>
      </c>
      <c r="J2280">
        <f t="shared" si="306"/>
        <v>93.9</v>
      </c>
    </row>
    <row r="2281" spans="9:10" ht="12.75">
      <c r="I2281" s="91">
        <f t="shared" si="305"/>
        <v>932.8500000000004</v>
      </c>
      <c r="J2281">
        <f t="shared" si="306"/>
        <v>93.9</v>
      </c>
    </row>
    <row r="2282" spans="9:10" ht="12.75">
      <c r="I2282" s="91">
        <f t="shared" si="305"/>
        <v>933.3500000000004</v>
      </c>
      <c r="J2282">
        <f t="shared" si="306"/>
        <v>93.9</v>
      </c>
    </row>
    <row r="2283" spans="9:10" ht="12.75">
      <c r="I2283" s="91">
        <f t="shared" si="305"/>
        <v>933.8500000000004</v>
      </c>
      <c r="J2283">
        <f t="shared" si="306"/>
        <v>93.9</v>
      </c>
    </row>
    <row r="2284" spans="9:10" ht="12.75">
      <c r="I2284" s="91">
        <f aca="true" t="shared" si="307" ref="I2284:I2299">I2283+0.5</f>
        <v>934.3500000000004</v>
      </c>
      <c r="J2284">
        <f aca="true" t="shared" si="308" ref="J2284:J2299">ROUND(F$2*(1-((1/(E$2*I2284))*(1-(EXP(-E$2*I2284))))),1)</f>
        <v>93.9</v>
      </c>
    </row>
    <row r="2285" spans="9:10" ht="12.75">
      <c r="I2285" s="91">
        <f t="shared" si="307"/>
        <v>934.8500000000004</v>
      </c>
      <c r="J2285">
        <f t="shared" si="308"/>
        <v>93.9</v>
      </c>
    </row>
    <row r="2286" spans="9:10" ht="12.75">
      <c r="I2286" s="91">
        <f t="shared" si="307"/>
        <v>935.3500000000004</v>
      </c>
      <c r="J2286">
        <f t="shared" si="308"/>
        <v>93.9</v>
      </c>
    </row>
    <row r="2287" spans="9:10" ht="12.75">
      <c r="I2287" s="91">
        <f t="shared" si="307"/>
        <v>935.8500000000004</v>
      </c>
      <c r="J2287">
        <f t="shared" si="308"/>
        <v>93.9</v>
      </c>
    </row>
    <row r="2288" spans="9:10" ht="12.75">
      <c r="I2288" s="91">
        <f t="shared" si="307"/>
        <v>936.3500000000004</v>
      </c>
      <c r="J2288">
        <f t="shared" si="308"/>
        <v>93.9</v>
      </c>
    </row>
    <row r="2289" spans="9:10" ht="12.75">
      <c r="I2289" s="91">
        <f t="shared" si="307"/>
        <v>936.8500000000004</v>
      </c>
      <c r="J2289">
        <f t="shared" si="308"/>
        <v>93.9</v>
      </c>
    </row>
    <row r="2290" spans="9:10" ht="12.75">
      <c r="I2290" s="91">
        <f t="shared" si="307"/>
        <v>937.3500000000004</v>
      </c>
      <c r="J2290">
        <f t="shared" si="308"/>
        <v>93.9</v>
      </c>
    </row>
    <row r="2291" spans="9:10" ht="12.75">
      <c r="I2291" s="91">
        <f t="shared" si="307"/>
        <v>937.8500000000004</v>
      </c>
      <c r="J2291">
        <f t="shared" si="308"/>
        <v>93.9</v>
      </c>
    </row>
    <row r="2292" spans="9:10" ht="12.75">
      <c r="I2292" s="91">
        <f t="shared" si="307"/>
        <v>938.3500000000004</v>
      </c>
      <c r="J2292">
        <f t="shared" si="308"/>
        <v>93.9</v>
      </c>
    </row>
    <row r="2293" spans="9:10" ht="12.75">
      <c r="I2293" s="91">
        <f t="shared" si="307"/>
        <v>938.8500000000004</v>
      </c>
      <c r="J2293">
        <f t="shared" si="308"/>
        <v>93.9</v>
      </c>
    </row>
    <row r="2294" spans="9:10" ht="12.75">
      <c r="I2294" s="91">
        <f t="shared" si="307"/>
        <v>939.3500000000004</v>
      </c>
      <c r="J2294">
        <f t="shared" si="308"/>
        <v>93.9</v>
      </c>
    </row>
    <row r="2295" spans="9:10" ht="12.75">
      <c r="I2295" s="91">
        <f t="shared" si="307"/>
        <v>939.8500000000004</v>
      </c>
      <c r="J2295">
        <f t="shared" si="308"/>
        <v>93.9</v>
      </c>
    </row>
    <row r="2296" spans="9:10" ht="12.75">
      <c r="I2296" s="91">
        <f t="shared" si="307"/>
        <v>940.3500000000004</v>
      </c>
      <c r="J2296">
        <f t="shared" si="308"/>
        <v>93.9</v>
      </c>
    </row>
    <row r="2297" spans="9:10" ht="12.75">
      <c r="I2297" s="91">
        <f t="shared" si="307"/>
        <v>940.8500000000004</v>
      </c>
      <c r="J2297">
        <f t="shared" si="308"/>
        <v>93.9</v>
      </c>
    </row>
    <row r="2298" spans="9:10" ht="12.75">
      <c r="I2298" s="91">
        <f t="shared" si="307"/>
        <v>941.3500000000004</v>
      </c>
      <c r="J2298">
        <f t="shared" si="308"/>
        <v>93.9</v>
      </c>
    </row>
    <row r="2299" spans="9:10" ht="12.75">
      <c r="I2299" s="91">
        <f t="shared" si="307"/>
        <v>941.8500000000004</v>
      </c>
      <c r="J2299">
        <f t="shared" si="308"/>
        <v>93.9</v>
      </c>
    </row>
    <row r="2300" spans="9:10" ht="12.75">
      <c r="I2300" s="91">
        <f aca="true" t="shared" si="309" ref="I2300:I2315">I2299+0.5</f>
        <v>942.3500000000004</v>
      </c>
      <c r="J2300">
        <f aca="true" t="shared" si="310" ref="J2300:J2315">ROUND(F$2*(1-((1/(E$2*I2300))*(1-(EXP(-E$2*I2300))))),1)</f>
        <v>93.9</v>
      </c>
    </row>
    <row r="2301" spans="9:10" ht="12.75">
      <c r="I2301" s="91">
        <f t="shared" si="309"/>
        <v>942.8500000000004</v>
      </c>
      <c r="J2301">
        <f t="shared" si="310"/>
        <v>93.9</v>
      </c>
    </row>
    <row r="2302" spans="9:10" ht="12.75">
      <c r="I2302" s="91">
        <f t="shared" si="309"/>
        <v>943.3500000000004</v>
      </c>
      <c r="J2302">
        <f t="shared" si="310"/>
        <v>93.9</v>
      </c>
    </row>
    <row r="2303" spans="9:10" ht="12.75">
      <c r="I2303" s="91">
        <f t="shared" si="309"/>
        <v>943.8500000000004</v>
      </c>
      <c r="J2303">
        <f t="shared" si="310"/>
        <v>93.9</v>
      </c>
    </row>
    <row r="2304" spans="9:10" ht="12.75">
      <c r="I2304" s="91">
        <f t="shared" si="309"/>
        <v>944.3500000000004</v>
      </c>
      <c r="J2304">
        <f t="shared" si="310"/>
        <v>93.9</v>
      </c>
    </row>
    <row r="2305" spans="9:10" ht="12.75">
      <c r="I2305" s="91">
        <f t="shared" si="309"/>
        <v>944.8500000000004</v>
      </c>
      <c r="J2305">
        <f t="shared" si="310"/>
        <v>93.9</v>
      </c>
    </row>
    <row r="2306" spans="9:10" ht="12.75">
      <c r="I2306" s="91">
        <f t="shared" si="309"/>
        <v>945.3500000000004</v>
      </c>
      <c r="J2306">
        <f t="shared" si="310"/>
        <v>93.9</v>
      </c>
    </row>
    <row r="2307" spans="9:10" ht="12.75">
      <c r="I2307" s="91">
        <f t="shared" si="309"/>
        <v>945.8500000000004</v>
      </c>
      <c r="J2307">
        <f t="shared" si="310"/>
        <v>93.9</v>
      </c>
    </row>
    <row r="2308" spans="9:10" ht="12.75">
      <c r="I2308" s="91">
        <f t="shared" si="309"/>
        <v>946.3500000000004</v>
      </c>
      <c r="J2308">
        <f t="shared" si="310"/>
        <v>93.9</v>
      </c>
    </row>
    <row r="2309" spans="9:10" ht="12.75">
      <c r="I2309" s="91">
        <f t="shared" si="309"/>
        <v>946.8500000000004</v>
      </c>
      <c r="J2309">
        <f t="shared" si="310"/>
        <v>93.9</v>
      </c>
    </row>
    <row r="2310" spans="9:10" ht="12.75">
      <c r="I2310" s="91">
        <f t="shared" si="309"/>
        <v>947.3500000000004</v>
      </c>
      <c r="J2310">
        <f t="shared" si="310"/>
        <v>93.9</v>
      </c>
    </row>
    <row r="2311" spans="9:10" ht="12.75">
      <c r="I2311" s="91">
        <f t="shared" si="309"/>
        <v>947.8500000000004</v>
      </c>
      <c r="J2311">
        <f t="shared" si="310"/>
        <v>93.9</v>
      </c>
    </row>
    <row r="2312" spans="9:10" ht="12.75">
      <c r="I2312" s="91">
        <f t="shared" si="309"/>
        <v>948.3500000000004</v>
      </c>
      <c r="J2312">
        <f t="shared" si="310"/>
        <v>93.9</v>
      </c>
    </row>
    <row r="2313" spans="9:10" ht="12.75">
      <c r="I2313" s="91">
        <f t="shared" si="309"/>
        <v>948.8500000000004</v>
      </c>
      <c r="J2313">
        <f t="shared" si="310"/>
        <v>93.9</v>
      </c>
    </row>
    <row r="2314" spans="9:10" ht="12.75">
      <c r="I2314" s="91">
        <f t="shared" si="309"/>
        <v>949.3500000000004</v>
      </c>
      <c r="J2314">
        <f t="shared" si="310"/>
        <v>93.9</v>
      </c>
    </row>
    <row r="2315" spans="9:10" ht="12.75">
      <c r="I2315" s="91">
        <f t="shared" si="309"/>
        <v>949.8500000000004</v>
      </c>
      <c r="J2315">
        <f t="shared" si="310"/>
        <v>93.9</v>
      </c>
    </row>
    <row r="2316" spans="9:10" ht="12.75">
      <c r="I2316" s="91">
        <f aca="true" t="shared" si="311" ref="I2316:I2331">I2315+0.5</f>
        <v>950.3500000000004</v>
      </c>
      <c r="J2316">
        <f aca="true" t="shared" si="312" ref="J2316:J2331">ROUND(F$2*(1-((1/(E$2*I2316))*(1-(EXP(-E$2*I2316))))),1)</f>
        <v>93.9</v>
      </c>
    </row>
    <row r="2317" spans="9:10" ht="12.75">
      <c r="I2317" s="91">
        <f t="shared" si="311"/>
        <v>950.8500000000004</v>
      </c>
      <c r="J2317">
        <f t="shared" si="312"/>
        <v>93.9</v>
      </c>
    </row>
    <row r="2318" spans="9:10" ht="12.75">
      <c r="I2318" s="91">
        <f t="shared" si="311"/>
        <v>951.3500000000004</v>
      </c>
      <c r="J2318">
        <f t="shared" si="312"/>
        <v>93.9</v>
      </c>
    </row>
    <row r="2319" spans="9:10" ht="12.75">
      <c r="I2319" s="91">
        <f t="shared" si="311"/>
        <v>951.8500000000004</v>
      </c>
      <c r="J2319">
        <f t="shared" si="312"/>
        <v>93.9</v>
      </c>
    </row>
    <row r="2320" spans="9:10" ht="12.75">
      <c r="I2320" s="91">
        <f t="shared" si="311"/>
        <v>952.3500000000004</v>
      </c>
      <c r="J2320">
        <f t="shared" si="312"/>
        <v>93.9</v>
      </c>
    </row>
    <row r="2321" spans="9:10" ht="12.75">
      <c r="I2321" s="91">
        <f t="shared" si="311"/>
        <v>952.8500000000004</v>
      </c>
      <c r="J2321">
        <f t="shared" si="312"/>
        <v>93.9</v>
      </c>
    </row>
    <row r="2322" spans="9:10" ht="12.75">
      <c r="I2322" s="91">
        <f t="shared" si="311"/>
        <v>953.3500000000004</v>
      </c>
      <c r="J2322">
        <f t="shared" si="312"/>
        <v>93.9</v>
      </c>
    </row>
    <row r="2323" spans="9:10" ht="12.75">
      <c r="I2323" s="91">
        <f t="shared" si="311"/>
        <v>953.8500000000004</v>
      </c>
      <c r="J2323">
        <f t="shared" si="312"/>
        <v>93.9</v>
      </c>
    </row>
    <row r="2324" spans="9:10" ht="12.75">
      <c r="I2324" s="91">
        <f t="shared" si="311"/>
        <v>954.3500000000004</v>
      </c>
      <c r="J2324">
        <f t="shared" si="312"/>
        <v>93.9</v>
      </c>
    </row>
    <row r="2325" spans="9:10" ht="12.75">
      <c r="I2325" s="91">
        <f t="shared" si="311"/>
        <v>954.8500000000004</v>
      </c>
      <c r="J2325">
        <f t="shared" si="312"/>
        <v>93.9</v>
      </c>
    </row>
    <row r="2326" spans="9:10" ht="12.75">
      <c r="I2326" s="91">
        <f t="shared" si="311"/>
        <v>955.3500000000004</v>
      </c>
      <c r="J2326">
        <f t="shared" si="312"/>
        <v>93.9</v>
      </c>
    </row>
    <row r="2327" spans="9:10" ht="12.75">
      <c r="I2327" s="91">
        <f t="shared" si="311"/>
        <v>955.8500000000004</v>
      </c>
      <c r="J2327">
        <f t="shared" si="312"/>
        <v>93.9</v>
      </c>
    </row>
    <row r="2328" spans="9:10" ht="12.75">
      <c r="I2328" s="91">
        <f t="shared" si="311"/>
        <v>956.3500000000004</v>
      </c>
      <c r="J2328">
        <f t="shared" si="312"/>
        <v>93.9</v>
      </c>
    </row>
    <row r="2329" spans="9:10" ht="12.75">
      <c r="I2329" s="91">
        <f t="shared" si="311"/>
        <v>956.8500000000004</v>
      </c>
      <c r="J2329">
        <f t="shared" si="312"/>
        <v>93.9</v>
      </c>
    </row>
    <row r="2330" spans="9:10" ht="12.75">
      <c r="I2330" s="91">
        <f t="shared" si="311"/>
        <v>957.3500000000004</v>
      </c>
      <c r="J2330">
        <f t="shared" si="312"/>
        <v>93.9</v>
      </c>
    </row>
    <row r="2331" spans="9:10" ht="12.75">
      <c r="I2331" s="91">
        <f t="shared" si="311"/>
        <v>957.8500000000004</v>
      </c>
      <c r="J2331">
        <f t="shared" si="312"/>
        <v>93.9</v>
      </c>
    </row>
    <row r="2332" spans="9:10" ht="12.75">
      <c r="I2332" s="91">
        <f aca="true" t="shared" si="313" ref="I2332:I2347">I2331+0.5</f>
        <v>958.3500000000004</v>
      </c>
      <c r="J2332">
        <f aca="true" t="shared" si="314" ref="J2332:J2347">ROUND(F$2*(1-((1/(E$2*I2332))*(1-(EXP(-E$2*I2332))))),1)</f>
        <v>93.9</v>
      </c>
    </row>
    <row r="2333" spans="9:10" ht="12.75">
      <c r="I2333" s="91">
        <f t="shared" si="313"/>
        <v>958.8500000000004</v>
      </c>
      <c r="J2333">
        <f t="shared" si="314"/>
        <v>93.9</v>
      </c>
    </row>
    <row r="2334" spans="9:10" ht="12.75">
      <c r="I2334" s="91">
        <f t="shared" si="313"/>
        <v>959.3500000000004</v>
      </c>
      <c r="J2334">
        <f t="shared" si="314"/>
        <v>93.9</v>
      </c>
    </row>
    <row r="2335" spans="9:10" ht="12.75">
      <c r="I2335" s="91">
        <f t="shared" si="313"/>
        <v>959.8500000000004</v>
      </c>
      <c r="J2335">
        <f t="shared" si="314"/>
        <v>93.9</v>
      </c>
    </row>
    <row r="2336" spans="9:10" ht="12.75">
      <c r="I2336" s="91">
        <f t="shared" si="313"/>
        <v>960.3500000000004</v>
      </c>
      <c r="J2336">
        <f t="shared" si="314"/>
        <v>93.9</v>
      </c>
    </row>
    <row r="2337" spans="9:10" ht="12.75">
      <c r="I2337" s="91">
        <f t="shared" si="313"/>
        <v>960.8500000000004</v>
      </c>
      <c r="J2337">
        <f t="shared" si="314"/>
        <v>93.9</v>
      </c>
    </row>
    <row r="2338" spans="9:10" ht="12.75">
      <c r="I2338" s="91">
        <f t="shared" si="313"/>
        <v>961.3500000000004</v>
      </c>
      <c r="J2338">
        <f t="shared" si="314"/>
        <v>93.9</v>
      </c>
    </row>
    <row r="2339" spans="9:10" ht="12.75">
      <c r="I2339" s="91">
        <f t="shared" si="313"/>
        <v>961.8500000000004</v>
      </c>
      <c r="J2339">
        <f t="shared" si="314"/>
        <v>93.9</v>
      </c>
    </row>
    <row r="2340" spans="9:10" ht="12.75">
      <c r="I2340" s="91">
        <f t="shared" si="313"/>
        <v>962.3500000000004</v>
      </c>
      <c r="J2340">
        <f t="shared" si="314"/>
        <v>93.9</v>
      </c>
    </row>
    <row r="2341" spans="9:10" ht="12.75">
      <c r="I2341" s="91">
        <f t="shared" si="313"/>
        <v>962.8500000000004</v>
      </c>
      <c r="J2341">
        <f t="shared" si="314"/>
        <v>93.9</v>
      </c>
    </row>
    <row r="2342" spans="9:10" ht="12.75">
      <c r="I2342" s="91">
        <f t="shared" si="313"/>
        <v>963.3500000000004</v>
      </c>
      <c r="J2342">
        <f t="shared" si="314"/>
        <v>93.9</v>
      </c>
    </row>
    <row r="2343" spans="9:10" ht="12.75">
      <c r="I2343" s="91">
        <f t="shared" si="313"/>
        <v>963.8500000000004</v>
      </c>
      <c r="J2343">
        <f t="shared" si="314"/>
        <v>93.9</v>
      </c>
    </row>
    <row r="2344" spans="9:10" ht="12.75">
      <c r="I2344" s="91">
        <f t="shared" si="313"/>
        <v>964.3500000000004</v>
      </c>
      <c r="J2344">
        <f t="shared" si="314"/>
        <v>93.9</v>
      </c>
    </row>
    <row r="2345" spans="9:10" ht="12.75">
      <c r="I2345" s="91">
        <f t="shared" si="313"/>
        <v>964.8500000000004</v>
      </c>
      <c r="J2345">
        <f t="shared" si="314"/>
        <v>93.9</v>
      </c>
    </row>
    <row r="2346" spans="9:10" ht="12.75">
      <c r="I2346" s="91">
        <f t="shared" si="313"/>
        <v>965.3500000000004</v>
      </c>
      <c r="J2346">
        <f t="shared" si="314"/>
        <v>93.9</v>
      </c>
    </row>
    <row r="2347" spans="9:10" ht="12.75">
      <c r="I2347" s="91">
        <f t="shared" si="313"/>
        <v>965.8500000000004</v>
      </c>
      <c r="J2347">
        <f t="shared" si="314"/>
        <v>93.9</v>
      </c>
    </row>
    <row r="2348" spans="9:10" ht="12.75">
      <c r="I2348" s="91">
        <f aca="true" t="shared" si="315" ref="I2348:I2363">I2347+0.5</f>
        <v>966.3500000000004</v>
      </c>
      <c r="J2348">
        <f aca="true" t="shared" si="316" ref="J2348:J2363">ROUND(F$2*(1-((1/(E$2*I2348))*(1-(EXP(-E$2*I2348))))),1)</f>
        <v>93.9</v>
      </c>
    </row>
    <row r="2349" spans="9:10" ht="12.75">
      <c r="I2349" s="91">
        <f t="shared" si="315"/>
        <v>966.8500000000004</v>
      </c>
      <c r="J2349">
        <f t="shared" si="316"/>
        <v>93.9</v>
      </c>
    </row>
    <row r="2350" spans="9:10" ht="12.75">
      <c r="I2350" s="91">
        <f t="shared" si="315"/>
        <v>967.3500000000004</v>
      </c>
      <c r="J2350">
        <f t="shared" si="316"/>
        <v>93.9</v>
      </c>
    </row>
    <row r="2351" spans="9:10" ht="12.75">
      <c r="I2351" s="91">
        <f t="shared" si="315"/>
        <v>967.8500000000004</v>
      </c>
      <c r="J2351">
        <f t="shared" si="316"/>
        <v>93.9</v>
      </c>
    </row>
    <row r="2352" spans="9:10" ht="12.75">
      <c r="I2352" s="91">
        <f t="shared" si="315"/>
        <v>968.3500000000004</v>
      </c>
      <c r="J2352">
        <f t="shared" si="316"/>
        <v>93.9</v>
      </c>
    </row>
    <row r="2353" spans="9:10" ht="12.75">
      <c r="I2353" s="91">
        <f t="shared" si="315"/>
        <v>968.8500000000004</v>
      </c>
      <c r="J2353">
        <f t="shared" si="316"/>
        <v>93.9</v>
      </c>
    </row>
    <row r="2354" spans="9:10" ht="12.75">
      <c r="I2354" s="91">
        <f t="shared" si="315"/>
        <v>969.3500000000004</v>
      </c>
      <c r="J2354">
        <f t="shared" si="316"/>
        <v>93.9</v>
      </c>
    </row>
    <row r="2355" spans="9:10" ht="12.75">
      <c r="I2355" s="91">
        <f t="shared" si="315"/>
        <v>969.8500000000004</v>
      </c>
      <c r="J2355">
        <f t="shared" si="316"/>
        <v>93.9</v>
      </c>
    </row>
    <row r="2356" spans="9:10" ht="12.75">
      <c r="I2356" s="91">
        <f t="shared" si="315"/>
        <v>970.3500000000004</v>
      </c>
      <c r="J2356">
        <f t="shared" si="316"/>
        <v>93.9</v>
      </c>
    </row>
    <row r="2357" spans="9:10" ht="12.75">
      <c r="I2357" s="91">
        <f t="shared" si="315"/>
        <v>970.8500000000004</v>
      </c>
      <c r="J2357">
        <f t="shared" si="316"/>
        <v>93.9</v>
      </c>
    </row>
    <row r="2358" spans="9:10" ht="12.75">
      <c r="I2358" s="91">
        <f t="shared" si="315"/>
        <v>971.3500000000004</v>
      </c>
      <c r="J2358">
        <f t="shared" si="316"/>
        <v>93.9</v>
      </c>
    </row>
    <row r="2359" spans="9:10" ht="12.75">
      <c r="I2359" s="91">
        <f t="shared" si="315"/>
        <v>971.8500000000004</v>
      </c>
      <c r="J2359">
        <f t="shared" si="316"/>
        <v>93.9</v>
      </c>
    </row>
    <row r="2360" spans="9:10" ht="12.75">
      <c r="I2360" s="91">
        <f t="shared" si="315"/>
        <v>972.3500000000004</v>
      </c>
      <c r="J2360">
        <f t="shared" si="316"/>
        <v>93.9</v>
      </c>
    </row>
    <row r="2361" spans="9:10" ht="12.75">
      <c r="I2361" s="91">
        <f t="shared" si="315"/>
        <v>972.8500000000004</v>
      </c>
      <c r="J2361">
        <f t="shared" si="316"/>
        <v>93.9</v>
      </c>
    </row>
    <row r="2362" spans="9:10" ht="12.75">
      <c r="I2362" s="91">
        <f t="shared" si="315"/>
        <v>973.3500000000004</v>
      </c>
      <c r="J2362">
        <f t="shared" si="316"/>
        <v>93.9</v>
      </c>
    </row>
    <row r="2363" spans="9:10" ht="12.75">
      <c r="I2363" s="91">
        <f t="shared" si="315"/>
        <v>973.8500000000004</v>
      </c>
      <c r="J2363">
        <f t="shared" si="316"/>
        <v>93.9</v>
      </c>
    </row>
    <row r="2364" spans="9:10" ht="12.75">
      <c r="I2364" s="91">
        <f aca="true" t="shared" si="317" ref="I2364:I2379">I2363+0.5</f>
        <v>974.3500000000004</v>
      </c>
      <c r="J2364">
        <f aca="true" t="shared" si="318" ref="J2364:J2379">ROUND(F$2*(1-((1/(E$2*I2364))*(1-(EXP(-E$2*I2364))))),1)</f>
        <v>93.9</v>
      </c>
    </row>
    <row r="2365" spans="9:10" ht="12.75">
      <c r="I2365" s="91">
        <f t="shared" si="317"/>
        <v>974.8500000000004</v>
      </c>
      <c r="J2365">
        <f t="shared" si="318"/>
        <v>93.9</v>
      </c>
    </row>
    <row r="2366" spans="9:10" ht="12.75">
      <c r="I2366" s="91">
        <f t="shared" si="317"/>
        <v>975.3500000000004</v>
      </c>
      <c r="J2366">
        <f t="shared" si="318"/>
        <v>93.9</v>
      </c>
    </row>
    <row r="2367" spans="9:10" ht="12.75">
      <c r="I2367" s="91">
        <f t="shared" si="317"/>
        <v>975.8500000000004</v>
      </c>
      <c r="J2367">
        <f t="shared" si="318"/>
        <v>93.9</v>
      </c>
    </row>
    <row r="2368" spans="9:10" ht="12.75">
      <c r="I2368" s="91">
        <f t="shared" si="317"/>
        <v>976.3500000000004</v>
      </c>
      <c r="J2368">
        <f t="shared" si="318"/>
        <v>93.9</v>
      </c>
    </row>
    <row r="2369" spans="9:10" ht="12.75">
      <c r="I2369" s="91">
        <f t="shared" si="317"/>
        <v>976.8500000000004</v>
      </c>
      <c r="J2369">
        <f t="shared" si="318"/>
        <v>93.9</v>
      </c>
    </row>
    <row r="2370" spans="9:10" ht="12.75">
      <c r="I2370" s="91">
        <f t="shared" si="317"/>
        <v>977.3500000000004</v>
      </c>
      <c r="J2370">
        <f t="shared" si="318"/>
        <v>93.9</v>
      </c>
    </row>
    <row r="2371" spans="9:10" ht="12.75">
      <c r="I2371" s="91">
        <f t="shared" si="317"/>
        <v>977.8500000000004</v>
      </c>
      <c r="J2371">
        <f t="shared" si="318"/>
        <v>93.9</v>
      </c>
    </row>
    <row r="2372" spans="9:10" ht="12.75">
      <c r="I2372" s="91">
        <f t="shared" si="317"/>
        <v>978.3500000000004</v>
      </c>
      <c r="J2372">
        <f t="shared" si="318"/>
        <v>93.9</v>
      </c>
    </row>
    <row r="2373" spans="9:10" ht="12.75">
      <c r="I2373" s="91">
        <f t="shared" si="317"/>
        <v>978.8500000000004</v>
      </c>
      <c r="J2373">
        <f t="shared" si="318"/>
        <v>93.9</v>
      </c>
    </row>
    <row r="2374" spans="9:10" ht="12.75">
      <c r="I2374" s="91">
        <f t="shared" si="317"/>
        <v>979.3500000000004</v>
      </c>
      <c r="J2374">
        <f t="shared" si="318"/>
        <v>93.9</v>
      </c>
    </row>
    <row r="2375" spans="9:10" ht="12.75">
      <c r="I2375" s="91">
        <f t="shared" si="317"/>
        <v>979.8500000000004</v>
      </c>
      <c r="J2375">
        <f t="shared" si="318"/>
        <v>93.9</v>
      </c>
    </row>
    <row r="2376" spans="9:10" ht="12.75">
      <c r="I2376" s="91">
        <f t="shared" si="317"/>
        <v>980.3500000000004</v>
      </c>
      <c r="J2376">
        <f t="shared" si="318"/>
        <v>93.9</v>
      </c>
    </row>
    <row r="2377" spans="9:10" ht="12.75">
      <c r="I2377" s="91">
        <f t="shared" si="317"/>
        <v>980.8500000000004</v>
      </c>
      <c r="J2377">
        <f t="shared" si="318"/>
        <v>93.9</v>
      </c>
    </row>
    <row r="2378" spans="9:10" ht="12.75">
      <c r="I2378" s="91">
        <f t="shared" si="317"/>
        <v>981.3500000000004</v>
      </c>
      <c r="J2378">
        <f t="shared" si="318"/>
        <v>93.9</v>
      </c>
    </row>
    <row r="2379" spans="9:10" ht="12.75">
      <c r="I2379" s="91">
        <f t="shared" si="317"/>
        <v>981.8500000000004</v>
      </c>
      <c r="J2379">
        <f t="shared" si="318"/>
        <v>93.9</v>
      </c>
    </row>
    <row r="2380" spans="9:10" ht="12.75">
      <c r="I2380" s="91">
        <f aca="true" t="shared" si="319" ref="I2380:I2395">I2379+0.5</f>
        <v>982.3500000000004</v>
      </c>
      <c r="J2380">
        <f aca="true" t="shared" si="320" ref="J2380:J2395">ROUND(F$2*(1-((1/(E$2*I2380))*(1-(EXP(-E$2*I2380))))),1)</f>
        <v>93.9</v>
      </c>
    </row>
    <row r="2381" spans="9:10" ht="12.75">
      <c r="I2381" s="91">
        <f t="shared" si="319"/>
        <v>982.8500000000004</v>
      </c>
      <c r="J2381">
        <f t="shared" si="320"/>
        <v>93.9</v>
      </c>
    </row>
    <row r="2382" spans="9:10" ht="12.75">
      <c r="I2382" s="91">
        <f t="shared" si="319"/>
        <v>983.3500000000004</v>
      </c>
      <c r="J2382">
        <f t="shared" si="320"/>
        <v>93.9</v>
      </c>
    </row>
    <row r="2383" spans="9:10" ht="12.75">
      <c r="I2383" s="91">
        <f t="shared" si="319"/>
        <v>983.8500000000004</v>
      </c>
      <c r="J2383">
        <f t="shared" si="320"/>
        <v>93.9</v>
      </c>
    </row>
    <row r="2384" spans="9:10" ht="12.75">
      <c r="I2384" s="91">
        <f t="shared" si="319"/>
        <v>984.3500000000004</v>
      </c>
      <c r="J2384">
        <f t="shared" si="320"/>
        <v>93.9</v>
      </c>
    </row>
    <row r="2385" spans="9:10" ht="12.75">
      <c r="I2385" s="91">
        <f t="shared" si="319"/>
        <v>984.8500000000004</v>
      </c>
      <c r="J2385">
        <f t="shared" si="320"/>
        <v>93.9</v>
      </c>
    </row>
    <row r="2386" spans="9:10" ht="12.75">
      <c r="I2386" s="91">
        <f t="shared" si="319"/>
        <v>985.3500000000004</v>
      </c>
      <c r="J2386">
        <f t="shared" si="320"/>
        <v>93.9</v>
      </c>
    </row>
    <row r="2387" spans="9:10" ht="12.75">
      <c r="I2387" s="91">
        <f t="shared" si="319"/>
        <v>985.8500000000004</v>
      </c>
      <c r="J2387">
        <f t="shared" si="320"/>
        <v>93.9</v>
      </c>
    </row>
    <row r="2388" spans="9:10" ht="12.75">
      <c r="I2388" s="91">
        <f t="shared" si="319"/>
        <v>986.3500000000004</v>
      </c>
      <c r="J2388">
        <f t="shared" si="320"/>
        <v>93.9</v>
      </c>
    </row>
    <row r="2389" spans="9:10" ht="12.75">
      <c r="I2389" s="91">
        <f t="shared" si="319"/>
        <v>986.8500000000004</v>
      </c>
      <c r="J2389">
        <f t="shared" si="320"/>
        <v>93.9</v>
      </c>
    </row>
    <row r="2390" spans="9:10" ht="12.75">
      <c r="I2390" s="91">
        <f t="shared" si="319"/>
        <v>987.3500000000004</v>
      </c>
      <c r="J2390">
        <f t="shared" si="320"/>
        <v>93.9</v>
      </c>
    </row>
    <row r="2391" spans="9:10" ht="12.75">
      <c r="I2391" s="91">
        <f t="shared" si="319"/>
        <v>987.8500000000004</v>
      </c>
      <c r="J2391">
        <f t="shared" si="320"/>
        <v>93.9</v>
      </c>
    </row>
    <row r="2392" spans="9:10" ht="12.75">
      <c r="I2392" s="91">
        <f t="shared" si="319"/>
        <v>988.3500000000004</v>
      </c>
      <c r="J2392">
        <f t="shared" si="320"/>
        <v>93.9</v>
      </c>
    </row>
    <row r="2393" spans="9:10" ht="12.75">
      <c r="I2393" s="91">
        <f t="shared" si="319"/>
        <v>988.8500000000004</v>
      </c>
      <c r="J2393">
        <f t="shared" si="320"/>
        <v>93.9</v>
      </c>
    </row>
    <row r="2394" spans="9:10" ht="12.75">
      <c r="I2394" s="91">
        <f t="shared" si="319"/>
        <v>989.3500000000004</v>
      </c>
      <c r="J2394">
        <f t="shared" si="320"/>
        <v>93.9</v>
      </c>
    </row>
    <row r="2395" spans="9:10" ht="12.75">
      <c r="I2395" s="91">
        <f t="shared" si="319"/>
        <v>989.8500000000004</v>
      </c>
      <c r="J2395">
        <f t="shared" si="320"/>
        <v>93.9</v>
      </c>
    </row>
    <row r="2396" spans="9:10" ht="12.75">
      <c r="I2396" s="91">
        <f aca="true" t="shared" si="321" ref="I2396:I2411">I2395+0.5</f>
        <v>990.3500000000004</v>
      </c>
      <c r="J2396">
        <f aca="true" t="shared" si="322" ref="J2396:J2411">ROUND(F$2*(1-((1/(E$2*I2396))*(1-(EXP(-E$2*I2396))))),1)</f>
        <v>93.9</v>
      </c>
    </row>
    <row r="2397" spans="9:10" ht="12.75">
      <c r="I2397" s="91">
        <f t="shared" si="321"/>
        <v>990.8500000000004</v>
      </c>
      <c r="J2397">
        <f t="shared" si="322"/>
        <v>93.9</v>
      </c>
    </row>
    <row r="2398" spans="9:10" ht="12.75">
      <c r="I2398" s="91">
        <f t="shared" si="321"/>
        <v>991.3500000000004</v>
      </c>
      <c r="J2398">
        <f t="shared" si="322"/>
        <v>93.9</v>
      </c>
    </row>
    <row r="2399" spans="9:10" ht="12.75">
      <c r="I2399" s="91">
        <f t="shared" si="321"/>
        <v>991.8500000000004</v>
      </c>
      <c r="J2399">
        <f t="shared" si="322"/>
        <v>93.9</v>
      </c>
    </row>
    <row r="2400" spans="9:10" ht="12.75">
      <c r="I2400" s="91">
        <f t="shared" si="321"/>
        <v>992.3500000000004</v>
      </c>
      <c r="J2400">
        <f t="shared" si="322"/>
        <v>93.9</v>
      </c>
    </row>
    <row r="2401" spans="9:10" ht="12.75">
      <c r="I2401" s="91">
        <f t="shared" si="321"/>
        <v>992.8500000000004</v>
      </c>
      <c r="J2401">
        <f t="shared" si="322"/>
        <v>93.9</v>
      </c>
    </row>
    <row r="2402" spans="9:10" ht="12.75">
      <c r="I2402" s="91">
        <f t="shared" si="321"/>
        <v>993.3500000000004</v>
      </c>
      <c r="J2402">
        <f t="shared" si="322"/>
        <v>93.9</v>
      </c>
    </row>
    <row r="2403" spans="9:10" ht="12.75">
      <c r="I2403" s="91">
        <f t="shared" si="321"/>
        <v>993.8500000000004</v>
      </c>
      <c r="J2403">
        <f t="shared" si="322"/>
        <v>93.9</v>
      </c>
    </row>
    <row r="2404" spans="9:10" ht="12.75">
      <c r="I2404" s="91">
        <f t="shared" si="321"/>
        <v>994.3500000000004</v>
      </c>
      <c r="J2404">
        <f t="shared" si="322"/>
        <v>93.9</v>
      </c>
    </row>
    <row r="2405" spans="9:10" ht="12.75">
      <c r="I2405" s="91">
        <f t="shared" si="321"/>
        <v>994.8500000000004</v>
      </c>
      <c r="J2405">
        <f t="shared" si="322"/>
        <v>93.9</v>
      </c>
    </row>
    <row r="2406" spans="9:10" ht="12.75">
      <c r="I2406" s="91">
        <f t="shared" si="321"/>
        <v>995.3500000000004</v>
      </c>
      <c r="J2406">
        <f t="shared" si="322"/>
        <v>93.9</v>
      </c>
    </row>
    <row r="2407" spans="9:10" ht="12.75">
      <c r="I2407" s="91">
        <f t="shared" si="321"/>
        <v>995.8500000000004</v>
      </c>
      <c r="J2407">
        <f t="shared" si="322"/>
        <v>93.9</v>
      </c>
    </row>
    <row r="2408" spans="9:10" ht="12.75">
      <c r="I2408" s="91">
        <f t="shared" si="321"/>
        <v>996.3500000000004</v>
      </c>
      <c r="J2408">
        <f t="shared" si="322"/>
        <v>93.9</v>
      </c>
    </row>
    <row r="2409" spans="9:10" ht="12.75">
      <c r="I2409" s="91">
        <f t="shared" si="321"/>
        <v>996.8500000000004</v>
      </c>
      <c r="J2409">
        <f t="shared" si="322"/>
        <v>93.9</v>
      </c>
    </row>
    <row r="2410" spans="9:10" ht="12.75">
      <c r="I2410" s="91">
        <f t="shared" si="321"/>
        <v>997.3500000000004</v>
      </c>
      <c r="J2410">
        <f t="shared" si="322"/>
        <v>93.9</v>
      </c>
    </row>
    <row r="2411" spans="9:10" ht="12.75">
      <c r="I2411" s="91">
        <f t="shared" si="321"/>
        <v>997.8500000000004</v>
      </c>
      <c r="J2411">
        <f t="shared" si="322"/>
        <v>93.9</v>
      </c>
    </row>
    <row r="2412" spans="9:10" ht="12.75">
      <c r="I2412" s="91">
        <f aca="true" t="shared" si="323" ref="I2412:I2427">I2411+0.5</f>
        <v>998.3500000000004</v>
      </c>
      <c r="J2412">
        <f aca="true" t="shared" si="324" ref="J2412:J2427">ROUND(F$2*(1-((1/(E$2*I2412))*(1-(EXP(-E$2*I2412))))),1)</f>
        <v>93.9</v>
      </c>
    </row>
    <row r="2413" spans="9:10" ht="12.75">
      <c r="I2413" s="91">
        <f t="shared" si="323"/>
        <v>998.8500000000004</v>
      </c>
      <c r="J2413">
        <f t="shared" si="324"/>
        <v>93.9</v>
      </c>
    </row>
    <row r="2414" spans="9:10" ht="12.75">
      <c r="I2414" s="91">
        <f t="shared" si="323"/>
        <v>999.3500000000004</v>
      </c>
      <c r="J2414">
        <f t="shared" si="324"/>
        <v>93.9</v>
      </c>
    </row>
    <row r="2415" spans="9:10" ht="12.75">
      <c r="I2415" s="91">
        <f t="shared" si="323"/>
        <v>999.8500000000004</v>
      </c>
      <c r="J2415">
        <f t="shared" si="324"/>
        <v>93.9</v>
      </c>
    </row>
    <row r="2416" spans="9:10" ht="12.75">
      <c r="I2416" s="91">
        <f t="shared" si="323"/>
        <v>1000.3500000000004</v>
      </c>
      <c r="J2416">
        <f t="shared" si="324"/>
        <v>93.9</v>
      </c>
    </row>
    <row r="2417" spans="9:10" ht="12.75">
      <c r="I2417" s="91">
        <f t="shared" si="323"/>
        <v>1000.8500000000004</v>
      </c>
      <c r="J2417">
        <f t="shared" si="324"/>
        <v>93.9</v>
      </c>
    </row>
    <row r="2418" spans="9:10" ht="12.75">
      <c r="I2418" s="91">
        <f t="shared" si="323"/>
        <v>1001.3500000000004</v>
      </c>
      <c r="J2418">
        <f t="shared" si="324"/>
        <v>93.9</v>
      </c>
    </row>
    <row r="2419" spans="9:10" ht="12.75">
      <c r="I2419" s="91">
        <f t="shared" si="323"/>
        <v>1001.8500000000004</v>
      </c>
      <c r="J2419">
        <f t="shared" si="324"/>
        <v>93.9</v>
      </c>
    </row>
    <row r="2420" spans="9:10" ht="12.75">
      <c r="I2420" s="91">
        <f t="shared" si="323"/>
        <v>1002.3500000000004</v>
      </c>
      <c r="J2420">
        <f t="shared" si="324"/>
        <v>93.9</v>
      </c>
    </row>
    <row r="2421" spans="9:10" ht="12.75">
      <c r="I2421" s="91">
        <f t="shared" si="323"/>
        <v>1002.8500000000004</v>
      </c>
      <c r="J2421">
        <f t="shared" si="324"/>
        <v>93.9</v>
      </c>
    </row>
    <row r="2422" spans="9:10" ht="12.75">
      <c r="I2422" s="91">
        <f t="shared" si="323"/>
        <v>1003.3500000000004</v>
      </c>
      <c r="J2422">
        <f t="shared" si="324"/>
        <v>93.9</v>
      </c>
    </row>
    <row r="2423" spans="9:10" ht="12.75">
      <c r="I2423" s="91">
        <f t="shared" si="323"/>
        <v>1003.8500000000004</v>
      </c>
      <c r="J2423">
        <f t="shared" si="324"/>
        <v>93.9</v>
      </c>
    </row>
    <row r="2424" spans="9:10" ht="12.75">
      <c r="I2424" s="91">
        <f t="shared" si="323"/>
        <v>1004.3500000000004</v>
      </c>
      <c r="J2424">
        <f t="shared" si="324"/>
        <v>93.9</v>
      </c>
    </row>
    <row r="2425" spans="9:10" ht="12.75">
      <c r="I2425" s="91">
        <f t="shared" si="323"/>
        <v>1004.8500000000004</v>
      </c>
      <c r="J2425">
        <f t="shared" si="324"/>
        <v>93.9</v>
      </c>
    </row>
    <row r="2426" spans="9:10" ht="12.75">
      <c r="I2426" s="91">
        <f t="shared" si="323"/>
        <v>1005.3500000000004</v>
      </c>
      <c r="J2426">
        <f t="shared" si="324"/>
        <v>93.9</v>
      </c>
    </row>
    <row r="2427" spans="9:10" ht="12.75">
      <c r="I2427" s="91">
        <f t="shared" si="323"/>
        <v>1005.8500000000004</v>
      </c>
      <c r="J2427">
        <f t="shared" si="324"/>
        <v>93.9</v>
      </c>
    </row>
    <row r="2428" spans="9:10" ht="12.75">
      <c r="I2428" s="91">
        <f aca="true" t="shared" si="325" ref="I2428:I2443">I2427+0.5</f>
        <v>1006.3500000000004</v>
      </c>
      <c r="J2428">
        <f aca="true" t="shared" si="326" ref="J2428:J2443">ROUND(F$2*(1-((1/(E$2*I2428))*(1-(EXP(-E$2*I2428))))),1)</f>
        <v>93.9</v>
      </c>
    </row>
    <row r="2429" spans="9:10" ht="12.75">
      <c r="I2429" s="91">
        <f t="shared" si="325"/>
        <v>1006.8500000000004</v>
      </c>
      <c r="J2429">
        <f t="shared" si="326"/>
        <v>93.9</v>
      </c>
    </row>
    <row r="2430" spans="9:10" ht="12.75">
      <c r="I2430" s="91">
        <f t="shared" si="325"/>
        <v>1007.3500000000004</v>
      </c>
      <c r="J2430">
        <f t="shared" si="326"/>
        <v>93.9</v>
      </c>
    </row>
    <row r="2431" spans="9:10" ht="12.75">
      <c r="I2431" s="91">
        <f t="shared" si="325"/>
        <v>1007.8500000000004</v>
      </c>
      <c r="J2431">
        <f t="shared" si="326"/>
        <v>93.9</v>
      </c>
    </row>
    <row r="2432" spans="9:10" ht="12.75">
      <c r="I2432" s="91">
        <f t="shared" si="325"/>
        <v>1008.3500000000004</v>
      </c>
      <c r="J2432">
        <f t="shared" si="326"/>
        <v>93.9</v>
      </c>
    </row>
    <row r="2433" spans="9:10" ht="12.75">
      <c r="I2433" s="91">
        <f t="shared" si="325"/>
        <v>1008.8500000000004</v>
      </c>
      <c r="J2433">
        <f t="shared" si="326"/>
        <v>93.9</v>
      </c>
    </row>
    <row r="2434" spans="9:10" ht="12.75">
      <c r="I2434" s="91">
        <f t="shared" si="325"/>
        <v>1009.3500000000004</v>
      </c>
      <c r="J2434">
        <f t="shared" si="326"/>
        <v>93.9</v>
      </c>
    </row>
    <row r="2435" spans="9:10" ht="12.75">
      <c r="I2435" s="91">
        <f t="shared" si="325"/>
        <v>1009.8500000000004</v>
      </c>
      <c r="J2435">
        <f t="shared" si="326"/>
        <v>93.9</v>
      </c>
    </row>
    <row r="2436" spans="9:10" ht="12.75">
      <c r="I2436" s="91">
        <f t="shared" si="325"/>
        <v>1010.3500000000004</v>
      </c>
      <c r="J2436">
        <f t="shared" si="326"/>
        <v>93.9</v>
      </c>
    </row>
    <row r="2437" spans="9:10" ht="12.75">
      <c r="I2437" s="91">
        <f t="shared" si="325"/>
        <v>1010.8500000000004</v>
      </c>
      <c r="J2437">
        <f t="shared" si="326"/>
        <v>93.9</v>
      </c>
    </row>
    <row r="2438" spans="9:10" ht="12.75">
      <c r="I2438" s="91">
        <f t="shared" si="325"/>
        <v>1011.3500000000004</v>
      </c>
      <c r="J2438">
        <f t="shared" si="326"/>
        <v>93.9</v>
      </c>
    </row>
    <row r="2439" spans="9:10" ht="12.75">
      <c r="I2439" s="91">
        <f t="shared" si="325"/>
        <v>1011.8500000000004</v>
      </c>
      <c r="J2439">
        <f t="shared" si="326"/>
        <v>93.9</v>
      </c>
    </row>
    <row r="2440" spans="9:10" ht="12.75">
      <c r="I2440" s="91">
        <f t="shared" si="325"/>
        <v>1012.3500000000004</v>
      </c>
      <c r="J2440">
        <f t="shared" si="326"/>
        <v>93.9</v>
      </c>
    </row>
    <row r="2441" spans="9:10" ht="12.75">
      <c r="I2441" s="91">
        <f t="shared" si="325"/>
        <v>1012.8500000000004</v>
      </c>
      <c r="J2441">
        <f t="shared" si="326"/>
        <v>93.9</v>
      </c>
    </row>
    <row r="2442" spans="9:10" ht="12.75">
      <c r="I2442" s="91">
        <f t="shared" si="325"/>
        <v>1013.3500000000004</v>
      </c>
      <c r="J2442">
        <f t="shared" si="326"/>
        <v>93.9</v>
      </c>
    </row>
    <row r="2443" spans="9:10" ht="12.75">
      <c r="I2443" s="91">
        <f t="shared" si="325"/>
        <v>1013.8500000000004</v>
      </c>
      <c r="J2443">
        <f t="shared" si="326"/>
        <v>93.9</v>
      </c>
    </row>
    <row r="2444" spans="9:10" ht="12.75">
      <c r="I2444" s="91">
        <f aca="true" t="shared" si="327" ref="I2444:I2459">I2443+0.5</f>
        <v>1014.3500000000004</v>
      </c>
      <c r="J2444">
        <f aca="true" t="shared" si="328" ref="J2444:J2459">ROUND(F$2*(1-((1/(E$2*I2444))*(1-(EXP(-E$2*I2444))))),1)</f>
        <v>93.9</v>
      </c>
    </row>
    <row r="2445" spans="9:10" ht="12.75">
      <c r="I2445" s="91">
        <f t="shared" si="327"/>
        <v>1014.8500000000004</v>
      </c>
      <c r="J2445">
        <f t="shared" si="328"/>
        <v>93.9</v>
      </c>
    </row>
    <row r="2446" spans="9:10" ht="12.75">
      <c r="I2446" s="91">
        <f t="shared" si="327"/>
        <v>1015.3500000000004</v>
      </c>
      <c r="J2446">
        <f t="shared" si="328"/>
        <v>93.9</v>
      </c>
    </row>
    <row r="2447" spans="9:10" ht="12.75">
      <c r="I2447" s="91">
        <f t="shared" si="327"/>
        <v>1015.8500000000004</v>
      </c>
      <c r="J2447">
        <f t="shared" si="328"/>
        <v>93.9</v>
      </c>
    </row>
    <row r="2448" spans="9:10" ht="12.75">
      <c r="I2448" s="91">
        <f t="shared" si="327"/>
        <v>1016.3500000000004</v>
      </c>
      <c r="J2448">
        <f t="shared" si="328"/>
        <v>93.9</v>
      </c>
    </row>
    <row r="2449" spans="9:10" ht="12.75">
      <c r="I2449" s="91">
        <f t="shared" si="327"/>
        <v>1016.8500000000004</v>
      </c>
      <c r="J2449">
        <f t="shared" si="328"/>
        <v>93.9</v>
      </c>
    </row>
    <row r="2450" spans="9:10" ht="12.75">
      <c r="I2450" s="91">
        <f t="shared" si="327"/>
        <v>1017.3500000000004</v>
      </c>
      <c r="J2450">
        <f t="shared" si="328"/>
        <v>93.9</v>
      </c>
    </row>
    <row r="2451" spans="9:10" ht="12.75">
      <c r="I2451" s="91">
        <f t="shared" si="327"/>
        <v>1017.8500000000004</v>
      </c>
      <c r="J2451">
        <f t="shared" si="328"/>
        <v>93.9</v>
      </c>
    </row>
    <row r="2452" spans="9:10" ht="12.75">
      <c r="I2452" s="91">
        <f t="shared" si="327"/>
        <v>1018.3500000000004</v>
      </c>
      <c r="J2452">
        <f t="shared" si="328"/>
        <v>93.9</v>
      </c>
    </row>
    <row r="2453" spans="9:10" ht="12.75">
      <c r="I2453" s="91">
        <f t="shared" si="327"/>
        <v>1018.8500000000004</v>
      </c>
      <c r="J2453">
        <f t="shared" si="328"/>
        <v>93.9</v>
      </c>
    </row>
    <row r="2454" spans="9:10" ht="12.75">
      <c r="I2454" s="91">
        <f t="shared" si="327"/>
        <v>1019.3500000000004</v>
      </c>
      <c r="J2454">
        <f t="shared" si="328"/>
        <v>93.9</v>
      </c>
    </row>
    <row r="2455" spans="9:10" ht="12.75">
      <c r="I2455" s="91">
        <f t="shared" si="327"/>
        <v>1019.8500000000004</v>
      </c>
      <c r="J2455">
        <f t="shared" si="328"/>
        <v>93.9</v>
      </c>
    </row>
    <row r="2456" spans="9:10" ht="12.75">
      <c r="I2456" s="91">
        <f t="shared" si="327"/>
        <v>1020.3500000000004</v>
      </c>
      <c r="J2456">
        <f t="shared" si="328"/>
        <v>93.9</v>
      </c>
    </row>
    <row r="2457" spans="9:10" ht="12.75">
      <c r="I2457" s="91">
        <f t="shared" si="327"/>
        <v>1020.8500000000004</v>
      </c>
      <c r="J2457">
        <f t="shared" si="328"/>
        <v>93.9</v>
      </c>
    </row>
    <row r="2458" spans="9:10" ht="12.75">
      <c r="I2458" s="91">
        <f t="shared" si="327"/>
        <v>1021.3500000000004</v>
      </c>
      <c r="J2458">
        <f t="shared" si="328"/>
        <v>93.9</v>
      </c>
    </row>
    <row r="2459" spans="9:10" ht="12.75">
      <c r="I2459" s="91">
        <f t="shared" si="327"/>
        <v>1021.8500000000004</v>
      </c>
      <c r="J2459">
        <f t="shared" si="328"/>
        <v>93.9</v>
      </c>
    </row>
    <row r="2460" spans="9:10" ht="12.75">
      <c r="I2460" s="91">
        <f aca="true" t="shared" si="329" ref="I2460:I2475">I2459+0.5</f>
        <v>1022.3500000000004</v>
      </c>
      <c r="J2460">
        <f aca="true" t="shared" si="330" ref="J2460:J2475">ROUND(F$2*(1-((1/(E$2*I2460))*(1-(EXP(-E$2*I2460))))),1)</f>
        <v>93.9</v>
      </c>
    </row>
    <row r="2461" spans="9:10" ht="12.75">
      <c r="I2461" s="91">
        <f t="shared" si="329"/>
        <v>1022.8500000000004</v>
      </c>
      <c r="J2461">
        <f t="shared" si="330"/>
        <v>93.9</v>
      </c>
    </row>
    <row r="2462" spans="9:10" ht="12.75">
      <c r="I2462" s="91">
        <f t="shared" si="329"/>
        <v>1023.3500000000004</v>
      </c>
      <c r="J2462">
        <f t="shared" si="330"/>
        <v>93.9</v>
      </c>
    </row>
    <row r="2463" spans="9:10" ht="12.75">
      <c r="I2463" s="91">
        <f t="shared" si="329"/>
        <v>1023.8500000000004</v>
      </c>
      <c r="J2463">
        <f t="shared" si="330"/>
        <v>93.9</v>
      </c>
    </row>
    <row r="2464" spans="9:10" ht="12.75">
      <c r="I2464" s="91">
        <f t="shared" si="329"/>
        <v>1024.3500000000004</v>
      </c>
      <c r="J2464">
        <f t="shared" si="330"/>
        <v>93.9</v>
      </c>
    </row>
    <row r="2465" spans="9:10" ht="12.75">
      <c r="I2465" s="91">
        <f t="shared" si="329"/>
        <v>1024.8500000000004</v>
      </c>
      <c r="J2465">
        <f t="shared" si="330"/>
        <v>93.9</v>
      </c>
    </row>
    <row r="2466" spans="9:10" ht="12.75">
      <c r="I2466" s="91">
        <f t="shared" si="329"/>
        <v>1025.3500000000004</v>
      </c>
      <c r="J2466">
        <f t="shared" si="330"/>
        <v>93.9</v>
      </c>
    </row>
    <row r="2467" spans="9:10" ht="12.75">
      <c r="I2467" s="91">
        <f t="shared" si="329"/>
        <v>1025.8500000000004</v>
      </c>
      <c r="J2467">
        <f t="shared" si="330"/>
        <v>93.9</v>
      </c>
    </row>
    <row r="2468" spans="9:10" ht="12.75">
      <c r="I2468" s="91">
        <f t="shared" si="329"/>
        <v>1026.3500000000004</v>
      </c>
      <c r="J2468">
        <f t="shared" si="330"/>
        <v>93.9</v>
      </c>
    </row>
    <row r="2469" spans="9:10" ht="12.75">
      <c r="I2469" s="91">
        <f t="shared" si="329"/>
        <v>1026.8500000000004</v>
      </c>
      <c r="J2469">
        <f t="shared" si="330"/>
        <v>93.9</v>
      </c>
    </row>
    <row r="2470" spans="9:10" ht="12.75">
      <c r="I2470" s="91">
        <f t="shared" si="329"/>
        <v>1027.3500000000004</v>
      </c>
      <c r="J2470">
        <f t="shared" si="330"/>
        <v>93.9</v>
      </c>
    </row>
    <row r="2471" spans="9:10" ht="12.75">
      <c r="I2471" s="91">
        <f t="shared" si="329"/>
        <v>1027.8500000000004</v>
      </c>
      <c r="J2471">
        <f t="shared" si="330"/>
        <v>93.9</v>
      </c>
    </row>
    <row r="2472" spans="9:10" ht="12.75">
      <c r="I2472" s="91">
        <f t="shared" si="329"/>
        <v>1028.3500000000004</v>
      </c>
      <c r="J2472">
        <f t="shared" si="330"/>
        <v>93.9</v>
      </c>
    </row>
    <row r="2473" spans="9:10" ht="12.75">
      <c r="I2473" s="91">
        <f t="shared" si="329"/>
        <v>1028.8500000000004</v>
      </c>
      <c r="J2473">
        <f t="shared" si="330"/>
        <v>93.9</v>
      </c>
    </row>
    <row r="2474" spans="9:10" ht="12.75">
      <c r="I2474" s="91">
        <f t="shared" si="329"/>
        <v>1029.3500000000004</v>
      </c>
      <c r="J2474">
        <f t="shared" si="330"/>
        <v>93.9</v>
      </c>
    </row>
    <row r="2475" spans="9:10" ht="12.75">
      <c r="I2475" s="91">
        <f t="shared" si="329"/>
        <v>1029.8500000000004</v>
      </c>
      <c r="J2475">
        <f t="shared" si="330"/>
        <v>93.9</v>
      </c>
    </row>
    <row r="2476" spans="9:10" ht="12.75">
      <c r="I2476" s="91">
        <f aca="true" t="shared" si="331" ref="I2476:I2491">I2475+0.5</f>
        <v>1030.3500000000004</v>
      </c>
      <c r="J2476">
        <f aca="true" t="shared" si="332" ref="J2476:J2491">ROUND(F$2*(1-((1/(E$2*I2476))*(1-(EXP(-E$2*I2476))))),1)</f>
        <v>93.9</v>
      </c>
    </row>
    <row r="2477" spans="9:10" ht="12.75">
      <c r="I2477" s="91">
        <f t="shared" si="331"/>
        <v>1030.8500000000004</v>
      </c>
      <c r="J2477">
        <f t="shared" si="332"/>
        <v>93.9</v>
      </c>
    </row>
    <row r="2478" spans="9:10" ht="12.75">
      <c r="I2478" s="91">
        <f t="shared" si="331"/>
        <v>1031.3500000000004</v>
      </c>
      <c r="J2478">
        <f t="shared" si="332"/>
        <v>93.9</v>
      </c>
    </row>
    <row r="2479" spans="9:10" ht="12.75">
      <c r="I2479" s="91">
        <f t="shared" si="331"/>
        <v>1031.8500000000004</v>
      </c>
      <c r="J2479">
        <f t="shared" si="332"/>
        <v>93.9</v>
      </c>
    </row>
    <row r="2480" spans="9:10" ht="12.75">
      <c r="I2480" s="91">
        <f t="shared" si="331"/>
        <v>1032.3500000000004</v>
      </c>
      <c r="J2480">
        <f t="shared" si="332"/>
        <v>93.9</v>
      </c>
    </row>
    <row r="2481" spans="9:10" ht="12.75">
      <c r="I2481" s="91">
        <f t="shared" si="331"/>
        <v>1032.8500000000004</v>
      </c>
      <c r="J2481">
        <f t="shared" si="332"/>
        <v>93.9</v>
      </c>
    </row>
    <row r="2482" spans="9:10" ht="12.75">
      <c r="I2482" s="91">
        <f t="shared" si="331"/>
        <v>1033.3500000000004</v>
      </c>
      <c r="J2482">
        <f t="shared" si="332"/>
        <v>93.9</v>
      </c>
    </row>
    <row r="2483" spans="9:10" ht="12.75">
      <c r="I2483" s="91">
        <f t="shared" si="331"/>
        <v>1033.8500000000004</v>
      </c>
      <c r="J2483">
        <f t="shared" si="332"/>
        <v>93.9</v>
      </c>
    </row>
    <row r="2484" spans="9:10" ht="12.75">
      <c r="I2484" s="91">
        <f t="shared" si="331"/>
        <v>1034.3500000000004</v>
      </c>
      <c r="J2484">
        <f t="shared" si="332"/>
        <v>93.9</v>
      </c>
    </row>
    <row r="2485" spans="9:10" ht="12.75">
      <c r="I2485" s="91">
        <f t="shared" si="331"/>
        <v>1034.8500000000004</v>
      </c>
      <c r="J2485">
        <f t="shared" si="332"/>
        <v>93.9</v>
      </c>
    </row>
    <row r="2486" spans="9:10" ht="12.75">
      <c r="I2486" s="91">
        <f t="shared" si="331"/>
        <v>1035.3500000000004</v>
      </c>
      <c r="J2486">
        <f t="shared" si="332"/>
        <v>93.9</v>
      </c>
    </row>
    <row r="2487" spans="9:10" ht="12.75">
      <c r="I2487" s="91">
        <f t="shared" si="331"/>
        <v>1035.8500000000004</v>
      </c>
      <c r="J2487">
        <f t="shared" si="332"/>
        <v>93.9</v>
      </c>
    </row>
    <row r="2488" spans="9:10" ht="12.75">
      <c r="I2488" s="91">
        <f t="shared" si="331"/>
        <v>1036.3500000000004</v>
      </c>
      <c r="J2488">
        <f t="shared" si="332"/>
        <v>93.9</v>
      </c>
    </row>
    <row r="2489" spans="9:10" ht="12.75">
      <c r="I2489" s="91">
        <f t="shared" si="331"/>
        <v>1036.8500000000004</v>
      </c>
      <c r="J2489">
        <f t="shared" si="332"/>
        <v>93.9</v>
      </c>
    </row>
    <row r="2490" spans="9:10" ht="12.75">
      <c r="I2490" s="91">
        <f t="shared" si="331"/>
        <v>1037.3500000000004</v>
      </c>
      <c r="J2490">
        <f t="shared" si="332"/>
        <v>93.9</v>
      </c>
    </row>
    <row r="2491" spans="9:10" ht="12.75">
      <c r="I2491" s="91">
        <f t="shared" si="331"/>
        <v>1037.8500000000004</v>
      </c>
      <c r="J2491">
        <f t="shared" si="332"/>
        <v>93.9</v>
      </c>
    </row>
    <row r="2492" spans="9:10" ht="12.75">
      <c r="I2492" s="91">
        <f aca="true" t="shared" si="333" ref="I2492:I2507">I2491+0.5</f>
        <v>1038.3500000000004</v>
      </c>
      <c r="J2492">
        <f aca="true" t="shared" si="334" ref="J2492:J2507">ROUND(F$2*(1-((1/(E$2*I2492))*(1-(EXP(-E$2*I2492))))),1)</f>
        <v>93.9</v>
      </c>
    </row>
    <row r="2493" spans="9:10" ht="12.75">
      <c r="I2493" s="91">
        <f t="shared" si="333"/>
        <v>1038.8500000000004</v>
      </c>
      <c r="J2493">
        <f t="shared" si="334"/>
        <v>93.9</v>
      </c>
    </row>
    <row r="2494" spans="9:10" ht="12.75">
      <c r="I2494" s="91">
        <f t="shared" si="333"/>
        <v>1039.3500000000004</v>
      </c>
      <c r="J2494">
        <f t="shared" si="334"/>
        <v>93.9</v>
      </c>
    </row>
    <row r="2495" spans="9:10" ht="12.75">
      <c r="I2495" s="91">
        <f t="shared" si="333"/>
        <v>1039.8500000000004</v>
      </c>
      <c r="J2495">
        <f t="shared" si="334"/>
        <v>93.9</v>
      </c>
    </row>
    <row r="2496" spans="9:10" ht="12.75">
      <c r="I2496" s="91">
        <f t="shared" si="333"/>
        <v>1040.3500000000004</v>
      </c>
      <c r="J2496">
        <f t="shared" si="334"/>
        <v>93.9</v>
      </c>
    </row>
    <row r="2497" spans="9:10" ht="12.75">
      <c r="I2497" s="91">
        <f t="shared" si="333"/>
        <v>1040.8500000000004</v>
      </c>
      <c r="J2497">
        <f t="shared" si="334"/>
        <v>93.9</v>
      </c>
    </row>
    <row r="2498" spans="9:10" ht="12.75">
      <c r="I2498" s="91">
        <f t="shared" si="333"/>
        <v>1041.3500000000004</v>
      </c>
      <c r="J2498">
        <f t="shared" si="334"/>
        <v>93.9</v>
      </c>
    </row>
    <row r="2499" spans="9:10" ht="12.75">
      <c r="I2499" s="91">
        <f t="shared" si="333"/>
        <v>1041.8500000000004</v>
      </c>
      <c r="J2499">
        <f t="shared" si="334"/>
        <v>93.9</v>
      </c>
    </row>
    <row r="2500" spans="9:10" ht="12.75">
      <c r="I2500" s="91">
        <f t="shared" si="333"/>
        <v>1042.3500000000004</v>
      </c>
      <c r="J2500">
        <f t="shared" si="334"/>
        <v>93.9</v>
      </c>
    </row>
    <row r="2501" spans="9:10" ht="12.75">
      <c r="I2501" s="91">
        <f t="shared" si="333"/>
        <v>1042.8500000000004</v>
      </c>
      <c r="J2501">
        <f t="shared" si="334"/>
        <v>93.9</v>
      </c>
    </row>
    <row r="2502" spans="9:10" ht="12.75">
      <c r="I2502" s="91">
        <f t="shared" si="333"/>
        <v>1043.3500000000004</v>
      </c>
      <c r="J2502">
        <f t="shared" si="334"/>
        <v>93.9</v>
      </c>
    </row>
    <row r="2503" spans="9:10" ht="12.75">
      <c r="I2503" s="91">
        <f t="shared" si="333"/>
        <v>1043.8500000000004</v>
      </c>
      <c r="J2503">
        <f t="shared" si="334"/>
        <v>93.9</v>
      </c>
    </row>
    <row r="2504" spans="9:10" ht="12.75">
      <c r="I2504" s="91">
        <f t="shared" si="333"/>
        <v>1044.3500000000004</v>
      </c>
      <c r="J2504">
        <f t="shared" si="334"/>
        <v>93.9</v>
      </c>
    </row>
    <row r="2505" spans="9:10" ht="12.75">
      <c r="I2505" s="91">
        <f t="shared" si="333"/>
        <v>1044.8500000000004</v>
      </c>
      <c r="J2505">
        <f t="shared" si="334"/>
        <v>93.9</v>
      </c>
    </row>
    <row r="2506" spans="9:10" ht="12.75">
      <c r="I2506" s="91">
        <f t="shared" si="333"/>
        <v>1045.3500000000004</v>
      </c>
      <c r="J2506">
        <f t="shared" si="334"/>
        <v>93.9</v>
      </c>
    </row>
    <row r="2507" spans="9:10" ht="12.75">
      <c r="I2507" s="91">
        <f t="shared" si="333"/>
        <v>1045.8500000000004</v>
      </c>
      <c r="J2507">
        <f t="shared" si="334"/>
        <v>93.9</v>
      </c>
    </row>
    <row r="2508" spans="9:10" ht="12.75">
      <c r="I2508" s="91">
        <f aca="true" t="shared" si="335" ref="I2508:I2523">I2507+0.5</f>
        <v>1046.3500000000004</v>
      </c>
      <c r="J2508">
        <f aca="true" t="shared" si="336" ref="J2508:J2523">ROUND(F$2*(1-((1/(E$2*I2508))*(1-(EXP(-E$2*I2508))))),1)</f>
        <v>93.9</v>
      </c>
    </row>
    <row r="2509" spans="9:10" ht="12.75">
      <c r="I2509" s="91">
        <f t="shared" si="335"/>
        <v>1046.8500000000004</v>
      </c>
      <c r="J2509">
        <f t="shared" si="336"/>
        <v>93.9</v>
      </c>
    </row>
    <row r="2510" spans="9:10" ht="12.75">
      <c r="I2510" s="91">
        <f t="shared" si="335"/>
        <v>1047.3500000000004</v>
      </c>
      <c r="J2510">
        <f t="shared" si="336"/>
        <v>93.9</v>
      </c>
    </row>
    <row r="2511" spans="9:10" ht="12.75">
      <c r="I2511" s="91">
        <f t="shared" si="335"/>
        <v>1047.8500000000004</v>
      </c>
      <c r="J2511">
        <f t="shared" si="336"/>
        <v>93.9</v>
      </c>
    </row>
    <row r="2512" spans="9:10" ht="12.75">
      <c r="I2512" s="91">
        <f t="shared" si="335"/>
        <v>1048.3500000000004</v>
      </c>
      <c r="J2512">
        <f t="shared" si="336"/>
        <v>93.9</v>
      </c>
    </row>
    <row r="2513" spans="9:10" ht="12.75">
      <c r="I2513" s="91">
        <f t="shared" si="335"/>
        <v>1048.8500000000004</v>
      </c>
      <c r="J2513">
        <f t="shared" si="336"/>
        <v>93.9</v>
      </c>
    </row>
    <row r="2514" spans="9:10" ht="12.75">
      <c r="I2514" s="91">
        <f t="shared" si="335"/>
        <v>1049.3500000000004</v>
      </c>
      <c r="J2514">
        <f t="shared" si="336"/>
        <v>93.9</v>
      </c>
    </row>
    <row r="2515" spans="9:10" ht="12.75">
      <c r="I2515" s="91">
        <f t="shared" si="335"/>
        <v>1049.8500000000004</v>
      </c>
      <c r="J2515">
        <f t="shared" si="336"/>
        <v>93.9</v>
      </c>
    </row>
    <row r="2516" spans="9:10" ht="12.75">
      <c r="I2516" s="91">
        <f t="shared" si="335"/>
        <v>1050.3500000000004</v>
      </c>
      <c r="J2516">
        <f t="shared" si="336"/>
        <v>93.9</v>
      </c>
    </row>
    <row r="2517" spans="9:10" ht="12.75">
      <c r="I2517" s="91">
        <f t="shared" si="335"/>
        <v>1050.8500000000004</v>
      </c>
      <c r="J2517">
        <f t="shared" si="336"/>
        <v>93.9</v>
      </c>
    </row>
    <row r="2518" spans="9:10" ht="12.75">
      <c r="I2518" s="91">
        <f t="shared" si="335"/>
        <v>1051.3500000000004</v>
      </c>
      <c r="J2518">
        <f t="shared" si="336"/>
        <v>93.9</v>
      </c>
    </row>
    <row r="2519" spans="9:10" ht="12.75">
      <c r="I2519" s="91">
        <f t="shared" si="335"/>
        <v>1051.8500000000004</v>
      </c>
      <c r="J2519">
        <f t="shared" si="336"/>
        <v>93.9</v>
      </c>
    </row>
    <row r="2520" spans="9:10" ht="12.75">
      <c r="I2520" s="91">
        <f t="shared" si="335"/>
        <v>1052.3500000000004</v>
      </c>
      <c r="J2520">
        <f t="shared" si="336"/>
        <v>93.9</v>
      </c>
    </row>
    <row r="2521" spans="9:10" ht="12.75">
      <c r="I2521" s="91">
        <f t="shared" si="335"/>
        <v>1052.8500000000004</v>
      </c>
      <c r="J2521">
        <f t="shared" si="336"/>
        <v>93.9</v>
      </c>
    </row>
    <row r="2522" spans="9:10" ht="12.75">
      <c r="I2522" s="91">
        <f t="shared" si="335"/>
        <v>1053.3500000000004</v>
      </c>
      <c r="J2522">
        <f t="shared" si="336"/>
        <v>93.9</v>
      </c>
    </row>
    <row r="2523" spans="9:10" ht="12.75">
      <c r="I2523" s="91">
        <f t="shared" si="335"/>
        <v>1053.8500000000004</v>
      </c>
      <c r="J2523">
        <f t="shared" si="336"/>
        <v>93.9</v>
      </c>
    </row>
    <row r="2524" spans="9:10" ht="12.75">
      <c r="I2524" s="91">
        <f aca="true" t="shared" si="337" ref="I2524:I2539">I2523+0.5</f>
        <v>1054.3500000000004</v>
      </c>
      <c r="J2524">
        <f aca="true" t="shared" si="338" ref="J2524:J2539">ROUND(F$2*(1-((1/(E$2*I2524))*(1-(EXP(-E$2*I2524))))),1)</f>
        <v>93.9</v>
      </c>
    </row>
    <row r="2525" spans="9:10" ht="12.75">
      <c r="I2525" s="91">
        <f t="shared" si="337"/>
        <v>1054.8500000000004</v>
      </c>
      <c r="J2525">
        <f t="shared" si="338"/>
        <v>93.9</v>
      </c>
    </row>
    <row r="2526" spans="9:10" ht="12.75">
      <c r="I2526" s="91">
        <f t="shared" si="337"/>
        <v>1055.3500000000004</v>
      </c>
      <c r="J2526">
        <f t="shared" si="338"/>
        <v>93.9</v>
      </c>
    </row>
    <row r="2527" spans="9:10" ht="12.75">
      <c r="I2527" s="91">
        <f t="shared" si="337"/>
        <v>1055.8500000000004</v>
      </c>
      <c r="J2527">
        <f t="shared" si="338"/>
        <v>93.9</v>
      </c>
    </row>
    <row r="2528" spans="9:10" ht="12.75">
      <c r="I2528" s="91">
        <f t="shared" si="337"/>
        <v>1056.3500000000004</v>
      </c>
      <c r="J2528">
        <f t="shared" si="338"/>
        <v>93.9</v>
      </c>
    </row>
    <row r="2529" spans="9:10" ht="12.75">
      <c r="I2529" s="91">
        <f t="shared" si="337"/>
        <v>1056.8500000000004</v>
      </c>
      <c r="J2529">
        <f t="shared" si="338"/>
        <v>93.9</v>
      </c>
    </row>
    <row r="2530" spans="9:10" ht="12.75">
      <c r="I2530" s="91">
        <f t="shared" si="337"/>
        <v>1057.3500000000004</v>
      </c>
      <c r="J2530">
        <f t="shared" si="338"/>
        <v>93.9</v>
      </c>
    </row>
    <row r="2531" spans="9:10" ht="12.75">
      <c r="I2531" s="91">
        <f t="shared" si="337"/>
        <v>1057.8500000000004</v>
      </c>
      <c r="J2531">
        <f t="shared" si="338"/>
        <v>93.9</v>
      </c>
    </row>
    <row r="2532" spans="9:10" ht="12.75">
      <c r="I2532" s="91">
        <f t="shared" si="337"/>
        <v>1058.3500000000004</v>
      </c>
      <c r="J2532">
        <f t="shared" si="338"/>
        <v>93.9</v>
      </c>
    </row>
    <row r="2533" spans="9:10" ht="12.75">
      <c r="I2533" s="91">
        <f t="shared" si="337"/>
        <v>1058.8500000000004</v>
      </c>
      <c r="J2533">
        <f t="shared" si="338"/>
        <v>93.9</v>
      </c>
    </row>
    <row r="2534" spans="9:10" ht="12.75">
      <c r="I2534" s="91">
        <f t="shared" si="337"/>
        <v>1059.3500000000004</v>
      </c>
      <c r="J2534">
        <f t="shared" si="338"/>
        <v>93.9</v>
      </c>
    </row>
    <row r="2535" spans="9:10" ht="12.75">
      <c r="I2535" s="91">
        <f t="shared" si="337"/>
        <v>1059.8500000000004</v>
      </c>
      <c r="J2535">
        <f t="shared" si="338"/>
        <v>93.9</v>
      </c>
    </row>
    <row r="2536" spans="9:10" ht="12.75">
      <c r="I2536" s="91">
        <f t="shared" si="337"/>
        <v>1060.3500000000004</v>
      </c>
      <c r="J2536">
        <f t="shared" si="338"/>
        <v>93.9</v>
      </c>
    </row>
    <row r="2537" spans="9:10" ht="12.75">
      <c r="I2537" s="91">
        <f t="shared" si="337"/>
        <v>1060.8500000000004</v>
      </c>
      <c r="J2537">
        <f t="shared" si="338"/>
        <v>93.9</v>
      </c>
    </row>
    <row r="2538" spans="9:10" ht="12.75">
      <c r="I2538" s="91">
        <f t="shared" si="337"/>
        <v>1061.3500000000004</v>
      </c>
      <c r="J2538">
        <f t="shared" si="338"/>
        <v>93.9</v>
      </c>
    </row>
    <row r="2539" spans="9:10" ht="12.75">
      <c r="I2539" s="91">
        <f t="shared" si="337"/>
        <v>1061.8500000000004</v>
      </c>
      <c r="J2539">
        <f t="shared" si="338"/>
        <v>93.9</v>
      </c>
    </row>
    <row r="2540" spans="9:10" ht="12.75">
      <c r="I2540" s="91">
        <f aca="true" t="shared" si="339" ref="I2540:I2555">I2539+0.5</f>
        <v>1062.3500000000004</v>
      </c>
      <c r="J2540">
        <f aca="true" t="shared" si="340" ref="J2540:J2555">ROUND(F$2*(1-((1/(E$2*I2540))*(1-(EXP(-E$2*I2540))))),1)</f>
        <v>93.9</v>
      </c>
    </row>
    <row r="2541" spans="9:10" ht="12.75">
      <c r="I2541" s="91">
        <f t="shared" si="339"/>
        <v>1062.8500000000004</v>
      </c>
      <c r="J2541">
        <f t="shared" si="340"/>
        <v>93.9</v>
      </c>
    </row>
    <row r="2542" spans="9:10" ht="12.75">
      <c r="I2542" s="91">
        <f t="shared" si="339"/>
        <v>1063.3500000000004</v>
      </c>
      <c r="J2542">
        <f t="shared" si="340"/>
        <v>93.9</v>
      </c>
    </row>
    <row r="2543" spans="9:10" ht="12.75">
      <c r="I2543" s="91">
        <f t="shared" si="339"/>
        <v>1063.8500000000004</v>
      </c>
      <c r="J2543">
        <f t="shared" si="340"/>
        <v>93.9</v>
      </c>
    </row>
    <row r="2544" spans="9:10" ht="12.75">
      <c r="I2544" s="91">
        <f t="shared" si="339"/>
        <v>1064.3500000000004</v>
      </c>
      <c r="J2544">
        <f t="shared" si="340"/>
        <v>93.9</v>
      </c>
    </row>
    <row r="2545" spans="9:10" ht="12.75">
      <c r="I2545" s="91">
        <f t="shared" si="339"/>
        <v>1064.8500000000004</v>
      </c>
      <c r="J2545">
        <f t="shared" si="340"/>
        <v>93.9</v>
      </c>
    </row>
    <row r="2546" spans="9:10" ht="12.75">
      <c r="I2546" s="91">
        <f t="shared" si="339"/>
        <v>1065.3500000000004</v>
      </c>
      <c r="J2546">
        <f t="shared" si="340"/>
        <v>93.9</v>
      </c>
    </row>
    <row r="2547" spans="9:10" ht="12.75">
      <c r="I2547" s="91">
        <f t="shared" si="339"/>
        <v>1065.8500000000004</v>
      </c>
      <c r="J2547">
        <f t="shared" si="340"/>
        <v>93.9</v>
      </c>
    </row>
    <row r="2548" spans="9:10" ht="12.75">
      <c r="I2548" s="91">
        <f t="shared" si="339"/>
        <v>1066.3500000000004</v>
      </c>
      <c r="J2548">
        <f t="shared" si="340"/>
        <v>93.9</v>
      </c>
    </row>
    <row r="2549" spans="9:10" ht="12.75">
      <c r="I2549" s="91">
        <f t="shared" si="339"/>
        <v>1066.8500000000004</v>
      </c>
      <c r="J2549">
        <f t="shared" si="340"/>
        <v>93.9</v>
      </c>
    </row>
    <row r="2550" spans="9:10" ht="12.75">
      <c r="I2550" s="91">
        <f t="shared" si="339"/>
        <v>1067.3500000000004</v>
      </c>
      <c r="J2550">
        <f t="shared" si="340"/>
        <v>93.9</v>
      </c>
    </row>
    <row r="2551" spans="9:10" ht="12.75">
      <c r="I2551" s="91">
        <f t="shared" si="339"/>
        <v>1067.8500000000004</v>
      </c>
      <c r="J2551">
        <f t="shared" si="340"/>
        <v>93.9</v>
      </c>
    </row>
    <row r="2552" spans="9:10" ht="12.75">
      <c r="I2552" s="91">
        <f t="shared" si="339"/>
        <v>1068.3500000000004</v>
      </c>
      <c r="J2552">
        <f t="shared" si="340"/>
        <v>93.9</v>
      </c>
    </row>
    <row r="2553" spans="9:10" ht="12.75">
      <c r="I2553" s="91">
        <f t="shared" si="339"/>
        <v>1068.8500000000004</v>
      </c>
      <c r="J2553">
        <f t="shared" si="340"/>
        <v>93.9</v>
      </c>
    </row>
    <row r="2554" spans="9:10" ht="12.75">
      <c r="I2554" s="91">
        <f t="shared" si="339"/>
        <v>1069.3500000000004</v>
      </c>
      <c r="J2554">
        <f t="shared" si="340"/>
        <v>93.9</v>
      </c>
    </row>
    <row r="2555" spans="9:10" ht="12.75">
      <c r="I2555" s="91">
        <f t="shared" si="339"/>
        <v>1069.8500000000004</v>
      </c>
      <c r="J2555">
        <f t="shared" si="340"/>
        <v>93.9</v>
      </c>
    </row>
    <row r="2556" spans="9:10" ht="12.75">
      <c r="I2556" s="91">
        <f aca="true" t="shared" si="341" ref="I2556:I2571">I2555+0.5</f>
        <v>1070.3500000000004</v>
      </c>
      <c r="J2556">
        <f aca="true" t="shared" si="342" ref="J2556:J2571">ROUND(F$2*(1-((1/(E$2*I2556))*(1-(EXP(-E$2*I2556))))),1)</f>
        <v>93.9</v>
      </c>
    </row>
    <row r="2557" spans="9:10" ht="12.75">
      <c r="I2557" s="91">
        <f t="shared" si="341"/>
        <v>1070.8500000000004</v>
      </c>
      <c r="J2557">
        <f t="shared" si="342"/>
        <v>93.9</v>
      </c>
    </row>
    <row r="2558" spans="9:10" ht="12.75">
      <c r="I2558" s="91">
        <f t="shared" si="341"/>
        <v>1071.3500000000004</v>
      </c>
      <c r="J2558">
        <f t="shared" si="342"/>
        <v>93.9</v>
      </c>
    </row>
    <row r="2559" spans="9:10" ht="12.75">
      <c r="I2559" s="91">
        <f t="shared" si="341"/>
        <v>1071.8500000000004</v>
      </c>
      <c r="J2559">
        <f t="shared" si="342"/>
        <v>93.9</v>
      </c>
    </row>
    <row r="2560" spans="9:10" ht="12.75">
      <c r="I2560" s="91">
        <f t="shared" si="341"/>
        <v>1072.3500000000004</v>
      </c>
      <c r="J2560">
        <f t="shared" si="342"/>
        <v>93.9</v>
      </c>
    </row>
    <row r="2561" spans="9:10" ht="12.75">
      <c r="I2561" s="91">
        <f t="shared" si="341"/>
        <v>1072.8500000000004</v>
      </c>
      <c r="J2561">
        <f t="shared" si="342"/>
        <v>93.9</v>
      </c>
    </row>
    <row r="2562" spans="9:10" ht="12.75">
      <c r="I2562" s="91">
        <f t="shared" si="341"/>
        <v>1073.3500000000004</v>
      </c>
      <c r="J2562">
        <f t="shared" si="342"/>
        <v>93.9</v>
      </c>
    </row>
    <row r="2563" spans="9:10" ht="12.75">
      <c r="I2563" s="91">
        <f t="shared" si="341"/>
        <v>1073.8500000000004</v>
      </c>
      <c r="J2563">
        <f t="shared" si="342"/>
        <v>93.9</v>
      </c>
    </row>
    <row r="2564" spans="9:10" ht="12.75">
      <c r="I2564" s="91">
        <f t="shared" si="341"/>
        <v>1074.3500000000004</v>
      </c>
      <c r="J2564">
        <f t="shared" si="342"/>
        <v>93.9</v>
      </c>
    </row>
    <row r="2565" spans="9:10" ht="12.75">
      <c r="I2565" s="91">
        <f t="shared" si="341"/>
        <v>1074.8500000000004</v>
      </c>
      <c r="J2565">
        <f t="shared" si="342"/>
        <v>93.9</v>
      </c>
    </row>
    <row r="2566" spans="9:10" ht="12.75">
      <c r="I2566" s="91">
        <f t="shared" si="341"/>
        <v>1075.3500000000004</v>
      </c>
      <c r="J2566">
        <f t="shared" si="342"/>
        <v>93.9</v>
      </c>
    </row>
    <row r="2567" spans="9:10" ht="12.75">
      <c r="I2567" s="91">
        <f t="shared" si="341"/>
        <v>1075.8500000000004</v>
      </c>
      <c r="J2567">
        <f t="shared" si="342"/>
        <v>93.9</v>
      </c>
    </row>
    <row r="2568" spans="9:10" ht="12.75">
      <c r="I2568" s="91">
        <f t="shared" si="341"/>
        <v>1076.3500000000004</v>
      </c>
      <c r="J2568">
        <f t="shared" si="342"/>
        <v>93.9</v>
      </c>
    </row>
    <row r="2569" spans="9:10" ht="12.75">
      <c r="I2569" s="91">
        <f t="shared" si="341"/>
        <v>1076.8500000000004</v>
      </c>
      <c r="J2569">
        <f t="shared" si="342"/>
        <v>93.9</v>
      </c>
    </row>
    <row r="2570" spans="9:10" ht="12.75">
      <c r="I2570" s="91">
        <f t="shared" si="341"/>
        <v>1077.3500000000004</v>
      </c>
      <c r="J2570">
        <f t="shared" si="342"/>
        <v>93.9</v>
      </c>
    </row>
    <row r="2571" spans="9:10" ht="12.75">
      <c r="I2571" s="91">
        <f t="shared" si="341"/>
        <v>1077.8500000000004</v>
      </c>
      <c r="J2571">
        <f t="shared" si="342"/>
        <v>93.9</v>
      </c>
    </row>
    <row r="2572" spans="9:10" ht="12.75">
      <c r="I2572" s="91">
        <f aca="true" t="shared" si="343" ref="I2572:I2587">I2571+0.5</f>
        <v>1078.3500000000004</v>
      </c>
      <c r="J2572">
        <f aca="true" t="shared" si="344" ref="J2572:J2587">ROUND(F$2*(1-((1/(E$2*I2572))*(1-(EXP(-E$2*I2572))))),1)</f>
        <v>93.9</v>
      </c>
    </row>
    <row r="2573" spans="9:10" ht="12.75">
      <c r="I2573" s="91">
        <f t="shared" si="343"/>
        <v>1078.8500000000004</v>
      </c>
      <c r="J2573">
        <f t="shared" si="344"/>
        <v>93.9</v>
      </c>
    </row>
    <row r="2574" spans="9:10" ht="12.75">
      <c r="I2574" s="91">
        <f t="shared" si="343"/>
        <v>1079.3500000000004</v>
      </c>
      <c r="J2574">
        <f t="shared" si="344"/>
        <v>93.9</v>
      </c>
    </row>
    <row r="2575" spans="9:10" ht="12.75">
      <c r="I2575" s="91">
        <f t="shared" si="343"/>
        <v>1079.8500000000004</v>
      </c>
      <c r="J2575">
        <f t="shared" si="344"/>
        <v>93.9</v>
      </c>
    </row>
    <row r="2576" spans="9:10" ht="12.75">
      <c r="I2576" s="91">
        <f t="shared" si="343"/>
        <v>1080.3500000000004</v>
      </c>
      <c r="J2576">
        <f t="shared" si="344"/>
        <v>93.9</v>
      </c>
    </row>
    <row r="2577" spans="9:10" ht="12.75">
      <c r="I2577" s="91">
        <f t="shared" si="343"/>
        <v>1080.8500000000004</v>
      </c>
      <c r="J2577">
        <f t="shared" si="344"/>
        <v>93.9</v>
      </c>
    </row>
    <row r="2578" spans="9:10" ht="12.75">
      <c r="I2578" s="91">
        <f t="shared" si="343"/>
        <v>1081.3500000000004</v>
      </c>
      <c r="J2578">
        <f t="shared" si="344"/>
        <v>93.9</v>
      </c>
    </row>
    <row r="2579" spans="9:10" ht="12.75">
      <c r="I2579" s="91">
        <f t="shared" si="343"/>
        <v>1081.8500000000004</v>
      </c>
      <c r="J2579">
        <f t="shared" si="344"/>
        <v>93.9</v>
      </c>
    </row>
    <row r="2580" spans="9:10" ht="12.75">
      <c r="I2580" s="91">
        <f t="shared" si="343"/>
        <v>1082.3500000000004</v>
      </c>
      <c r="J2580">
        <f t="shared" si="344"/>
        <v>93.9</v>
      </c>
    </row>
    <row r="2581" spans="9:10" ht="12.75">
      <c r="I2581" s="91">
        <f t="shared" si="343"/>
        <v>1082.8500000000004</v>
      </c>
      <c r="J2581">
        <f t="shared" si="344"/>
        <v>93.9</v>
      </c>
    </row>
    <row r="2582" spans="9:10" ht="12.75">
      <c r="I2582" s="91">
        <f t="shared" si="343"/>
        <v>1083.3500000000004</v>
      </c>
      <c r="J2582">
        <f t="shared" si="344"/>
        <v>93.9</v>
      </c>
    </row>
    <row r="2583" spans="9:10" ht="12.75">
      <c r="I2583" s="91">
        <f t="shared" si="343"/>
        <v>1083.8500000000004</v>
      </c>
      <c r="J2583">
        <f t="shared" si="344"/>
        <v>93.9</v>
      </c>
    </row>
    <row r="2584" spans="9:10" ht="12.75">
      <c r="I2584" s="91">
        <f t="shared" si="343"/>
        <v>1084.3500000000004</v>
      </c>
      <c r="J2584">
        <f t="shared" si="344"/>
        <v>93.9</v>
      </c>
    </row>
    <row r="2585" spans="9:10" ht="12.75">
      <c r="I2585" s="91">
        <f t="shared" si="343"/>
        <v>1084.8500000000004</v>
      </c>
      <c r="J2585">
        <f t="shared" si="344"/>
        <v>93.9</v>
      </c>
    </row>
    <row r="2586" spans="9:10" ht="12.75">
      <c r="I2586" s="91">
        <f t="shared" si="343"/>
        <v>1085.3500000000004</v>
      </c>
      <c r="J2586">
        <f t="shared" si="344"/>
        <v>93.9</v>
      </c>
    </row>
    <row r="2587" spans="9:10" ht="12.75">
      <c r="I2587" s="91">
        <f t="shared" si="343"/>
        <v>1085.8500000000004</v>
      </c>
      <c r="J2587">
        <f t="shared" si="344"/>
        <v>93.9</v>
      </c>
    </row>
    <row r="2588" spans="9:10" ht="12.75">
      <c r="I2588" s="91">
        <f>I2587+0.5</f>
        <v>1086.3500000000004</v>
      </c>
      <c r="J2588">
        <f>ROUND(F$2*(1-((1/(E$2*I2588))*(1-(EXP(-E$2*I2588))))),1)</f>
        <v>93.9</v>
      </c>
    </row>
    <row r="2589" spans="9:10" ht="12.75">
      <c r="I2589" s="91">
        <f>I2588+0.5</f>
        <v>1086.8500000000004</v>
      </c>
      <c r="J2589">
        <f>ROUND(F$2*(1-((1/(E$2*I2589))*(1-(EXP(-E$2*I2589))))),1)</f>
        <v>93.9</v>
      </c>
    </row>
    <row r="2590" spans="9:10" ht="12.75">
      <c r="I2590" s="91">
        <f>I2589+0.5</f>
        <v>1087.3500000000004</v>
      </c>
      <c r="J2590">
        <f>ROUND(F$2*(1-((1/(E$2*I2590))*(1-(EXP(-E$2*I2590))))),1)</f>
        <v>93.9</v>
      </c>
    </row>
    <row r="2591" spans="9:10" ht="12.75">
      <c r="I2591" s="91">
        <f>I2590+0.5</f>
        <v>1087.8500000000004</v>
      </c>
      <c r="J2591">
        <f>ROUND(F$2*(1-((1/(E$2*I2591))*(1-(EXP(-E$2*I2591))))),1)</f>
        <v>93.9</v>
      </c>
    </row>
    <row r="2592" spans="9:10" ht="12.75">
      <c r="I2592" s="91">
        <f>I2591+0.5</f>
        <v>1088.3500000000004</v>
      </c>
      <c r="J2592">
        <f>ROUND(F$2*(1-((1/(E$2*I2592))*(1-(EXP(-E$2*I2592))))),1)</f>
        <v>93.9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00"/>
  <sheetViews>
    <sheetView workbookViewId="0" topLeftCell="D1">
      <selection activeCell="H27" sqref="H27"/>
    </sheetView>
  </sheetViews>
  <sheetFormatPr defaultColWidth="11.421875" defaultRowHeight="12.75"/>
  <cols>
    <col min="9" max="9" width="11.28125" style="0" customWidth="1"/>
  </cols>
  <sheetData>
    <row r="2" spans="1:11" ht="12.75">
      <c r="A2" s="1" t="s">
        <v>80</v>
      </c>
      <c r="B2" s="1" t="s">
        <v>77</v>
      </c>
      <c r="D2">
        <f>ROUND('De-Sulph'!B11*100,1)</f>
        <v>89.3</v>
      </c>
      <c r="K2" t="s">
        <v>229</v>
      </c>
    </row>
    <row r="3" spans="1:2" ht="12.75">
      <c r="A3" s="1" t="s">
        <v>36</v>
      </c>
      <c r="B3" s="1" t="s">
        <v>23</v>
      </c>
    </row>
    <row r="4" spans="1:4" ht="12.75">
      <c r="A4" s="91">
        <v>1</v>
      </c>
      <c r="B4">
        <f>ROUND(105*(1-((1/(0.45*A4))*(5-(EXP(-0.45*A4))))),1)</f>
        <v>-912.9</v>
      </c>
      <c r="D4">
        <f>LOOKUP(D2,B4:B154,A4:A154)</f>
        <v>74</v>
      </c>
    </row>
    <row r="5" spans="1:2" ht="12.75">
      <c r="A5" s="91">
        <v>2</v>
      </c>
      <c r="B5">
        <f aca="true" t="shared" si="0" ref="B5:B20">ROUND(105*(1-((1/(0.45*A5))*(5-(EXP(-0.45*A5))))),1)</f>
        <v>-430.9</v>
      </c>
    </row>
    <row r="6" spans="1:2" ht="12.75">
      <c r="A6" s="91">
        <f>A5+2</f>
        <v>4</v>
      </c>
      <c r="B6">
        <f t="shared" si="0"/>
        <v>-177</v>
      </c>
    </row>
    <row r="7" spans="1:2" ht="12.75">
      <c r="A7" s="91">
        <f aca="true" t="shared" si="1" ref="A7:A22">A6+2</f>
        <v>6</v>
      </c>
      <c r="B7">
        <f t="shared" si="0"/>
        <v>-86.8</v>
      </c>
    </row>
    <row r="8" spans="1:4" ht="12.75">
      <c r="A8" s="91">
        <f t="shared" si="1"/>
        <v>8</v>
      </c>
      <c r="B8">
        <f t="shared" si="0"/>
        <v>-40</v>
      </c>
      <c r="D8" t="s">
        <v>225</v>
      </c>
    </row>
    <row r="9" spans="1:2" ht="12.75">
      <c r="A9" s="91">
        <f t="shared" si="1"/>
        <v>10</v>
      </c>
      <c r="B9">
        <f t="shared" si="0"/>
        <v>-11.4</v>
      </c>
    </row>
    <row r="10" spans="1:2" ht="12.75">
      <c r="A10" s="91">
        <f t="shared" si="1"/>
        <v>12</v>
      </c>
      <c r="B10">
        <f t="shared" si="0"/>
        <v>7.9</v>
      </c>
    </row>
    <row r="11" spans="1:2" ht="12.75">
      <c r="A11" s="91">
        <f t="shared" si="1"/>
        <v>14</v>
      </c>
      <c r="B11">
        <f t="shared" si="0"/>
        <v>21.7</v>
      </c>
    </row>
    <row r="12" spans="1:2" ht="12.75">
      <c r="A12" s="91">
        <f t="shared" si="1"/>
        <v>16</v>
      </c>
      <c r="B12">
        <f t="shared" si="0"/>
        <v>32.1</v>
      </c>
    </row>
    <row r="13" spans="1:2" ht="12.75">
      <c r="A13" s="91">
        <f t="shared" si="1"/>
        <v>18</v>
      </c>
      <c r="B13">
        <f t="shared" si="0"/>
        <v>40.2</v>
      </c>
    </row>
    <row r="14" spans="1:2" ht="12.75">
      <c r="A14" s="91">
        <f t="shared" si="1"/>
        <v>20</v>
      </c>
      <c r="B14">
        <f t="shared" si="0"/>
        <v>46.7</v>
      </c>
    </row>
    <row r="15" spans="1:2" ht="12.75">
      <c r="A15" s="91">
        <f t="shared" si="1"/>
        <v>22</v>
      </c>
      <c r="B15">
        <f t="shared" si="0"/>
        <v>52</v>
      </c>
    </row>
    <row r="16" spans="1:2" ht="12.75">
      <c r="A16" s="91">
        <f t="shared" si="1"/>
        <v>24</v>
      </c>
      <c r="B16">
        <f t="shared" si="0"/>
        <v>56.4</v>
      </c>
    </row>
    <row r="17" spans="1:2" ht="12.75">
      <c r="A17" s="91">
        <f t="shared" si="1"/>
        <v>26</v>
      </c>
      <c r="B17">
        <f t="shared" si="0"/>
        <v>60.1</v>
      </c>
    </row>
    <row r="18" spans="1:2" ht="12.75">
      <c r="A18" s="91">
        <f t="shared" si="1"/>
        <v>28</v>
      </c>
      <c r="B18">
        <f t="shared" si="0"/>
        <v>63.3</v>
      </c>
    </row>
    <row r="19" spans="1:2" ht="12.75">
      <c r="A19" s="91">
        <f t="shared" si="1"/>
        <v>30</v>
      </c>
      <c r="B19">
        <f t="shared" si="0"/>
        <v>66.1</v>
      </c>
    </row>
    <row r="20" spans="1:2" ht="12.75">
      <c r="A20" s="91">
        <f t="shared" si="1"/>
        <v>32</v>
      </c>
      <c r="B20">
        <f t="shared" si="0"/>
        <v>68.5</v>
      </c>
    </row>
    <row r="21" spans="1:2" ht="12.75">
      <c r="A21" s="91">
        <f t="shared" si="1"/>
        <v>34</v>
      </c>
      <c r="B21">
        <f aca="true" t="shared" si="2" ref="B21:B36">ROUND(105*(1-((1/(0.45*A21))*(5-(EXP(-0.45*A21))))),1)</f>
        <v>70.7</v>
      </c>
    </row>
    <row r="22" spans="1:2" ht="12.75">
      <c r="A22" s="91">
        <f t="shared" si="1"/>
        <v>36</v>
      </c>
      <c r="B22">
        <f t="shared" si="2"/>
        <v>72.6</v>
      </c>
    </row>
    <row r="23" spans="1:7" ht="12.75">
      <c r="A23" s="91">
        <f aca="true" t="shared" si="3" ref="A23:A38">A22+2</f>
        <v>38</v>
      </c>
      <c r="B23">
        <f t="shared" si="2"/>
        <v>74.3</v>
      </c>
      <c r="G23" t="s">
        <v>80</v>
      </c>
    </row>
    <row r="24" spans="1:2" ht="12.75">
      <c r="A24" s="91">
        <f t="shared" si="3"/>
        <v>40</v>
      </c>
      <c r="B24">
        <f t="shared" si="2"/>
        <v>75.8</v>
      </c>
    </row>
    <row r="25" spans="1:2" ht="12.75">
      <c r="A25" s="91">
        <f t="shared" si="3"/>
        <v>42</v>
      </c>
      <c r="B25">
        <f t="shared" si="2"/>
        <v>77.2</v>
      </c>
    </row>
    <row r="26" spans="1:2" ht="12.75">
      <c r="A26" s="91">
        <f t="shared" si="3"/>
        <v>44</v>
      </c>
      <c r="B26">
        <f t="shared" si="2"/>
        <v>78.5</v>
      </c>
    </row>
    <row r="27" spans="1:2" ht="12.75">
      <c r="A27" s="91">
        <f t="shared" si="3"/>
        <v>46</v>
      </c>
      <c r="B27">
        <f t="shared" si="2"/>
        <v>79.6</v>
      </c>
    </row>
    <row r="28" spans="1:2" ht="12.75">
      <c r="A28" s="91">
        <f t="shared" si="3"/>
        <v>48</v>
      </c>
      <c r="B28">
        <f t="shared" si="2"/>
        <v>80.7</v>
      </c>
    </row>
    <row r="29" spans="1:2" ht="12.75">
      <c r="A29" s="91">
        <f t="shared" si="3"/>
        <v>50</v>
      </c>
      <c r="B29">
        <f t="shared" si="2"/>
        <v>81.7</v>
      </c>
    </row>
    <row r="30" spans="1:2" ht="12.75">
      <c r="A30" s="91">
        <f t="shared" si="3"/>
        <v>52</v>
      </c>
      <c r="B30">
        <f t="shared" si="2"/>
        <v>82.6</v>
      </c>
    </row>
    <row r="31" spans="1:2" ht="12.75">
      <c r="A31" s="91">
        <f t="shared" si="3"/>
        <v>54</v>
      </c>
      <c r="B31">
        <f t="shared" si="2"/>
        <v>83.4</v>
      </c>
    </row>
    <row r="32" spans="1:2" ht="12.75">
      <c r="A32" s="91">
        <f t="shared" si="3"/>
        <v>56</v>
      </c>
      <c r="B32">
        <f t="shared" si="2"/>
        <v>84.2</v>
      </c>
    </row>
    <row r="33" spans="1:2" ht="12.75">
      <c r="A33" s="91">
        <f t="shared" si="3"/>
        <v>58</v>
      </c>
      <c r="B33">
        <f t="shared" si="2"/>
        <v>84.9</v>
      </c>
    </row>
    <row r="34" spans="1:2" ht="12.75">
      <c r="A34" s="91">
        <f t="shared" si="3"/>
        <v>60</v>
      </c>
      <c r="B34">
        <f t="shared" si="2"/>
        <v>85.6</v>
      </c>
    </row>
    <row r="35" spans="1:2" ht="12.75">
      <c r="A35" s="91">
        <f t="shared" si="3"/>
        <v>62</v>
      </c>
      <c r="B35">
        <f t="shared" si="2"/>
        <v>86.2</v>
      </c>
    </row>
    <row r="36" spans="1:2" ht="12.75">
      <c r="A36" s="91">
        <f t="shared" si="3"/>
        <v>64</v>
      </c>
      <c r="B36">
        <f t="shared" si="2"/>
        <v>86.8</v>
      </c>
    </row>
    <row r="37" spans="1:2" ht="12.75">
      <c r="A37" s="91">
        <f t="shared" si="3"/>
        <v>66</v>
      </c>
      <c r="B37">
        <f aca="true" t="shared" si="4" ref="B37:B52">ROUND(105*(1-((1/(0.45*A37))*(5-(EXP(-0.45*A37))))),1)</f>
        <v>87.3</v>
      </c>
    </row>
    <row r="38" spans="1:2" ht="12.75">
      <c r="A38" s="91">
        <f t="shared" si="3"/>
        <v>68</v>
      </c>
      <c r="B38">
        <f t="shared" si="4"/>
        <v>87.8</v>
      </c>
    </row>
    <row r="39" spans="1:2" ht="12.75">
      <c r="A39" s="91">
        <f aca="true" t="shared" si="5" ref="A39:A54">A38+2</f>
        <v>70</v>
      </c>
      <c r="B39">
        <f t="shared" si="4"/>
        <v>88.3</v>
      </c>
    </row>
    <row r="40" spans="1:2" ht="12.75">
      <c r="A40" s="91">
        <f t="shared" si="5"/>
        <v>72</v>
      </c>
      <c r="B40">
        <f t="shared" si="4"/>
        <v>88.8</v>
      </c>
    </row>
    <row r="41" spans="1:2" ht="12.75">
      <c r="A41" s="91">
        <f t="shared" si="5"/>
        <v>74</v>
      </c>
      <c r="B41">
        <f t="shared" si="4"/>
        <v>89.2</v>
      </c>
    </row>
    <row r="42" spans="1:2" ht="12.75">
      <c r="A42" s="91">
        <f t="shared" si="5"/>
        <v>76</v>
      </c>
      <c r="B42">
        <f t="shared" si="4"/>
        <v>89.6</v>
      </c>
    </row>
    <row r="43" spans="1:2" ht="12.75">
      <c r="A43" s="91">
        <f t="shared" si="5"/>
        <v>78</v>
      </c>
      <c r="B43">
        <f t="shared" si="4"/>
        <v>90</v>
      </c>
    </row>
    <row r="44" spans="1:2" ht="12.75">
      <c r="A44" s="91">
        <f t="shared" si="5"/>
        <v>80</v>
      </c>
      <c r="B44">
        <f t="shared" si="4"/>
        <v>90.4</v>
      </c>
    </row>
    <row r="45" spans="1:2" ht="12.75">
      <c r="A45" s="91">
        <f t="shared" si="5"/>
        <v>82</v>
      </c>
      <c r="B45">
        <f t="shared" si="4"/>
        <v>90.8</v>
      </c>
    </row>
    <row r="46" spans="1:2" ht="12.75">
      <c r="A46" s="91">
        <f t="shared" si="5"/>
        <v>84</v>
      </c>
      <c r="B46">
        <f t="shared" si="4"/>
        <v>91.1</v>
      </c>
    </row>
    <row r="47" spans="1:2" ht="12.75">
      <c r="A47" s="91">
        <f t="shared" si="5"/>
        <v>86</v>
      </c>
      <c r="B47">
        <f t="shared" si="4"/>
        <v>91.4</v>
      </c>
    </row>
    <row r="48" spans="1:2" ht="12.75">
      <c r="A48" s="91">
        <f t="shared" si="5"/>
        <v>88</v>
      </c>
      <c r="B48">
        <f t="shared" si="4"/>
        <v>91.7</v>
      </c>
    </row>
    <row r="49" spans="1:2" ht="12.75">
      <c r="A49" s="91">
        <f t="shared" si="5"/>
        <v>90</v>
      </c>
      <c r="B49">
        <f t="shared" si="4"/>
        <v>92</v>
      </c>
    </row>
    <row r="50" spans="1:2" ht="12.75">
      <c r="A50" s="91">
        <f t="shared" si="5"/>
        <v>92</v>
      </c>
      <c r="B50">
        <f t="shared" si="4"/>
        <v>92.3</v>
      </c>
    </row>
    <row r="51" spans="1:2" ht="12.75">
      <c r="A51" s="91">
        <f t="shared" si="5"/>
        <v>94</v>
      </c>
      <c r="B51">
        <f t="shared" si="4"/>
        <v>92.6</v>
      </c>
    </row>
    <row r="52" spans="1:2" ht="12.75">
      <c r="A52" s="91">
        <f t="shared" si="5"/>
        <v>96</v>
      </c>
      <c r="B52">
        <f t="shared" si="4"/>
        <v>92.8</v>
      </c>
    </row>
    <row r="53" spans="1:2" ht="12.75">
      <c r="A53" s="91">
        <f t="shared" si="5"/>
        <v>98</v>
      </c>
      <c r="B53">
        <f aca="true" t="shared" si="6" ref="B53:B68">ROUND(105*(1-((1/(0.45*A53))*(5-(EXP(-0.45*A53))))),1)</f>
        <v>93.1</v>
      </c>
    </row>
    <row r="54" spans="1:2" ht="12.75">
      <c r="A54" s="91">
        <f t="shared" si="5"/>
        <v>100</v>
      </c>
      <c r="B54">
        <f t="shared" si="6"/>
        <v>93.3</v>
      </c>
    </row>
    <row r="55" spans="1:2" ht="12.75">
      <c r="A55" s="91">
        <f aca="true" t="shared" si="7" ref="A55:A70">A54+2</f>
        <v>102</v>
      </c>
      <c r="B55">
        <f t="shared" si="6"/>
        <v>93.6</v>
      </c>
    </row>
    <row r="56" spans="1:2" ht="12.75">
      <c r="A56" s="91">
        <f t="shared" si="7"/>
        <v>104</v>
      </c>
      <c r="B56">
        <f t="shared" si="6"/>
        <v>93.8</v>
      </c>
    </row>
    <row r="57" spans="1:2" ht="12.75">
      <c r="A57" s="91">
        <f t="shared" si="7"/>
        <v>106</v>
      </c>
      <c r="B57">
        <f t="shared" si="6"/>
        <v>94</v>
      </c>
    </row>
    <row r="58" spans="1:2" ht="12.75">
      <c r="A58" s="91">
        <f t="shared" si="7"/>
        <v>108</v>
      </c>
      <c r="B58">
        <f t="shared" si="6"/>
        <v>94.2</v>
      </c>
    </row>
    <row r="59" spans="1:2" ht="12.75">
      <c r="A59" s="91">
        <f t="shared" si="7"/>
        <v>110</v>
      </c>
      <c r="B59">
        <f t="shared" si="6"/>
        <v>94.4</v>
      </c>
    </row>
    <row r="60" spans="1:2" ht="12.75">
      <c r="A60" s="91">
        <f t="shared" si="7"/>
        <v>112</v>
      </c>
      <c r="B60">
        <f t="shared" si="6"/>
        <v>94.6</v>
      </c>
    </row>
    <row r="61" spans="1:2" ht="12.75">
      <c r="A61" s="91">
        <f t="shared" si="7"/>
        <v>114</v>
      </c>
      <c r="B61">
        <f t="shared" si="6"/>
        <v>94.8</v>
      </c>
    </row>
    <row r="62" spans="1:2" ht="12.75">
      <c r="A62" s="91">
        <f t="shared" si="7"/>
        <v>116</v>
      </c>
      <c r="B62">
        <f t="shared" si="6"/>
        <v>94.9</v>
      </c>
    </row>
    <row r="63" spans="1:2" ht="12.75">
      <c r="A63" s="91">
        <f t="shared" si="7"/>
        <v>118</v>
      </c>
      <c r="B63">
        <f t="shared" si="6"/>
        <v>95.1</v>
      </c>
    </row>
    <row r="64" spans="1:2" ht="12.75">
      <c r="A64" s="91">
        <f t="shared" si="7"/>
        <v>120</v>
      </c>
      <c r="B64">
        <f t="shared" si="6"/>
        <v>95.3</v>
      </c>
    </row>
    <row r="65" spans="1:2" ht="12.75">
      <c r="A65" s="91">
        <f t="shared" si="7"/>
        <v>122</v>
      </c>
      <c r="B65">
        <f t="shared" si="6"/>
        <v>95.4</v>
      </c>
    </row>
    <row r="66" spans="1:2" ht="12.75">
      <c r="A66" s="91">
        <f t="shared" si="7"/>
        <v>124</v>
      </c>
      <c r="B66">
        <f t="shared" si="6"/>
        <v>95.6</v>
      </c>
    </row>
    <row r="67" spans="1:2" ht="12.75">
      <c r="A67" s="91">
        <f t="shared" si="7"/>
        <v>126</v>
      </c>
      <c r="B67">
        <f t="shared" si="6"/>
        <v>95.7</v>
      </c>
    </row>
    <row r="68" spans="1:2" ht="12.75">
      <c r="A68" s="91">
        <f t="shared" si="7"/>
        <v>128</v>
      </c>
      <c r="B68">
        <f t="shared" si="6"/>
        <v>95.9</v>
      </c>
    </row>
    <row r="69" spans="1:2" ht="12.75">
      <c r="A69" s="91">
        <f t="shared" si="7"/>
        <v>130</v>
      </c>
      <c r="B69">
        <f aca="true" t="shared" si="8" ref="B69:B84">ROUND(105*(1-((1/(0.45*A69))*(5-(EXP(-0.45*A69))))),1)</f>
        <v>96</v>
      </c>
    </row>
    <row r="70" spans="1:2" ht="12.75">
      <c r="A70" s="91">
        <f t="shared" si="7"/>
        <v>132</v>
      </c>
      <c r="B70">
        <f t="shared" si="8"/>
        <v>96.2</v>
      </c>
    </row>
    <row r="71" spans="1:2" ht="12.75">
      <c r="A71" s="91">
        <f aca="true" t="shared" si="9" ref="A71:A86">A70+2</f>
        <v>134</v>
      </c>
      <c r="B71">
        <f t="shared" si="8"/>
        <v>96.3</v>
      </c>
    </row>
    <row r="72" spans="1:2" ht="12.75">
      <c r="A72" s="91">
        <f t="shared" si="9"/>
        <v>136</v>
      </c>
      <c r="B72">
        <f t="shared" si="8"/>
        <v>96.4</v>
      </c>
    </row>
    <row r="73" spans="1:2" ht="12.75">
      <c r="A73" s="91">
        <f t="shared" si="9"/>
        <v>138</v>
      </c>
      <c r="B73">
        <f t="shared" si="8"/>
        <v>96.5</v>
      </c>
    </row>
    <row r="74" spans="1:2" ht="12.75">
      <c r="A74" s="91">
        <f t="shared" si="9"/>
        <v>140</v>
      </c>
      <c r="B74">
        <f t="shared" si="8"/>
        <v>96.7</v>
      </c>
    </row>
    <row r="75" spans="1:2" ht="12.75">
      <c r="A75" s="91">
        <f t="shared" si="9"/>
        <v>142</v>
      </c>
      <c r="B75">
        <f t="shared" si="8"/>
        <v>96.8</v>
      </c>
    </row>
    <row r="76" spans="1:2" ht="12.75">
      <c r="A76" s="91">
        <f t="shared" si="9"/>
        <v>144</v>
      </c>
      <c r="B76">
        <f t="shared" si="8"/>
        <v>96.9</v>
      </c>
    </row>
    <row r="77" spans="1:2" ht="12.75">
      <c r="A77" s="91">
        <f t="shared" si="9"/>
        <v>146</v>
      </c>
      <c r="B77">
        <f t="shared" si="8"/>
        <v>97</v>
      </c>
    </row>
    <row r="78" spans="1:2" ht="12.75">
      <c r="A78" s="91">
        <f t="shared" si="9"/>
        <v>148</v>
      </c>
      <c r="B78">
        <f t="shared" si="8"/>
        <v>97.1</v>
      </c>
    </row>
    <row r="79" spans="1:2" ht="12.75">
      <c r="A79" s="91">
        <f t="shared" si="9"/>
        <v>150</v>
      </c>
      <c r="B79">
        <f t="shared" si="8"/>
        <v>97.2</v>
      </c>
    </row>
    <row r="80" spans="1:2" ht="12.75">
      <c r="A80" s="91">
        <f t="shared" si="9"/>
        <v>152</v>
      </c>
      <c r="B80">
        <f t="shared" si="8"/>
        <v>97.3</v>
      </c>
    </row>
    <row r="81" spans="1:2" ht="12.75">
      <c r="A81" s="91">
        <f t="shared" si="9"/>
        <v>154</v>
      </c>
      <c r="B81">
        <f t="shared" si="8"/>
        <v>97.4</v>
      </c>
    </row>
    <row r="82" spans="1:2" ht="12.75">
      <c r="A82" s="91">
        <f t="shared" si="9"/>
        <v>156</v>
      </c>
      <c r="B82">
        <f t="shared" si="8"/>
        <v>97.5</v>
      </c>
    </row>
    <row r="83" spans="1:2" ht="12.75">
      <c r="A83" s="91">
        <f t="shared" si="9"/>
        <v>158</v>
      </c>
      <c r="B83">
        <f t="shared" si="8"/>
        <v>97.6</v>
      </c>
    </row>
    <row r="84" spans="1:2" ht="12.75">
      <c r="A84" s="91">
        <f t="shared" si="9"/>
        <v>160</v>
      </c>
      <c r="B84">
        <f t="shared" si="8"/>
        <v>97.7</v>
      </c>
    </row>
    <row r="85" spans="1:2" ht="12.75">
      <c r="A85" s="91">
        <f t="shared" si="9"/>
        <v>162</v>
      </c>
      <c r="B85">
        <f aca="true" t="shared" si="10" ref="B85:B100">ROUND(105*(1-((1/(0.45*A85))*(5-(EXP(-0.45*A85))))),1)</f>
        <v>97.8</v>
      </c>
    </row>
    <row r="86" spans="1:2" ht="12.75">
      <c r="A86" s="91">
        <f t="shared" si="9"/>
        <v>164</v>
      </c>
      <c r="B86">
        <f t="shared" si="10"/>
        <v>97.9</v>
      </c>
    </row>
    <row r="87" spans="1:2" ht="12.75">
      <c r="A87" s="91">
        <f aca="true" t="shared" si="11" ref="A87:A102">A86+2</f>
        <v>166</v>
      </c>
      <c r="B87">
        <f t="shared" si="10"/>
        <v>98</v>
      </c>
    </row>
    <row r="88" spans="1:2" ht="12.75">
      <c r="A88" s="91">
        <f t="shared" si="11"/>
        <v>168</v>
      </c>
      <c r="B88">
        <f t="shared" si="10"/>
        <v>98.1</v>
      </c>
    </row>
    <row r="89" spans="1:2" ht="12.75">
      <c r="A89" s="91">
        <f t="shared" si="11"/>
        <v>170</v>
      </c>
      <c r="B89">
        <f t="shared" si="10"/>
        <v>98.1</v>
      </c>
    </row>
    <row r="90" spans="1:2" ht="12.75">
      <c r="A90" s="91">
        <f t="shared" si="11"/>
        <v>172</v>
      </c>
      <c r="B90">
        <f t="shared" si="10"/>
        <v>98.2</v>
      </c>
    </row>
    <row r="91" spans="1:2" ht="12.75">
      <c r="A91" s="91">
        <f t="shared" si="11"/>
        <v>174</v>
      </c>
      <c r="B91">
        <f t="shared" si="10"/>
        <v>98.3</v>
      </c>
    </row>
    <row r="92" spans="1:2" ht="12.75">
      <c r="A92" s="91">
        <f t="shared" si="11"/>
        <v>176</v>
      </c>
      <c r="B92">
        <f t="shared" si="10"/>
        <v>98.4</v>
      </c>
    </row>
    <row r="93" spans="1:2" ht="12.75">
      <c r="A93" s="91">
        <f t="shared" si="11"/>
        <v>178</v>
      </c>
      <c r="B93">
        <f t="shared" si="10"/>
        <v>98.4</v>
      </c>
    </row>
    <row r="94" spans="1:2" ht="12.75">
      <c r="A94" s="91">
        <f t="shared" si="11"/>
        <v>180</v>
      </c>
      <c r="B94">
        <f t="shared" si="10"/>
        <v>98.5</v>
      </c>
    </row>
    <row r="95" spans="1:2" ht="12.75">
      <c r="A95" s="91">
        <f t="shared" si="11"/>
        <v>182</v>
      </c>
      <c r="B95">
        <f t="shared" si="10"/>
        <v>98.6</v>
      </c>
    </row>
    <row r="96" spans="1:2" ht="12.75">
      <c r="A96" s="91">
        <f t="shared" si="11"/>
        <v>184</v>
      </c>
      <c r="B96">
        <f t="shared" si="10"/>
        <v>98.7</v>
      </c>
    </row>
    <row r="97" spans="1:2" ht="12.75">
      <c r="A97" s="91">
        <f t="shared" si="11"/>
        <v>186</v>
      </c>
      <c r="B97">
        <f t="shared" si="10"/>
        <v>98.7</v>
      </c>
    </row>
    <row r="98" spans="1:2" ht="12.75">
      <c r="A98" s="91">
        <f t="shared" si="11"/>
        <v>188</v>
      </c>
      <c r="B98">
        <f t="shared" si="10"/>
        <v>98.8</v>
      </c>
    </row>
    <row r="99" spans="1:2" ht="12.75">
      <c r="A99" s="91">
        <f t="shared" si="11"/>
        <v>190</v>
      </c>
      <c r="B99">
        <f t="shared" si="10"/>
        <v>98.9</v>
      </c>
    </row>
    <row r="100" spans="1:2" ht="12.75">
      <c r="A100" s="91">
        <f t="shared" si="11"/>
        <v>192</v>
      </c>
      <c r="B100">
        <f t="shared" si="10"/>
        <v>98.9</v>
      </c>
    </row>
    <row r="101" spans="1:2" ht="12.75">
      <c r="A101" s="91">
        <f t="shared" si="11"/>
        <v>194</v>
      </c>
      <c r="B101">
        <f aca="true" t="shared" si="12" ref="B101:B116">ROUND(105*(1-((1/(0.45*A101))*(5-(EXP(-0.45*A101))))),1)</f>
        <v>99</v>
      </c>
    </row>
    <row r="102" spans="1:2" ht="12.75">
      <c r="A102" s="91">
        <f t="shared" si="11"/>
        <v>196</v>
      </c>
      <c r="B102">
        <f t="shared" si="12"/>
        <v>99</v>
      </c>
    </row>
    <row r="103" spans="1:2" ht="12.75">
      <c r="A103" s="91">
        <f aca="true" t="shared" si="13" ref="A103:A118">A102+2</f>
        <v>198</v>
      </c>
      <c r="B103">
        <f t="shared" si="12"/>
        <v>99.1</v>
      </c>
    </row>
    <row r="104" spans="1:2" ht="12.75">
      <c r="A104" s="91">
        <f t="shared" si="13"/>
        <v>200</v>
      </c>
      <c r="B104">
        <f t="shared" si="12"/>
        <v>99.2</v>
      </c>
    </row>
    <row r="105" spans="1:2" ht="12.75">
      <c r="A105" s="91">
        <f t="shared" si="13"/>
        <v>202</v>
      </c>
      <c r="B105">
        <f t="shared" si="12"/>
        <v>99.2</v>
      </c>
    </row>
    <row r="106" spans="1:2" ht="12.75">
      <c r="A106" s="91">
        <f t="shared" si="13"/>
        <v>204</v>
      </c>
      <c r="B106">
        <f t="shared" si="12"/>
        <v>99.3</v>
      </c>
    </row>
    <row r="107" spans="1:2" ht="12.75">
      <c r="A107" s="91">
        <f t="shared" si="13"/>
        <v>206</v>
      </c>
      <c r="B107">
        <f t="shared" si="12"/>
        <v>99.3</v>
      </c>
    </row>
    <row r="108" spans="1:2" ht="12.75">
      <c r="A108" s="91">
        <f t="shared" si="13"/>
        <v>208</v>
      </c>
      <c r="B108">
        <f t="shared" si="12"/>
        <v>99.4</v>
      </c>
    </row>
    <row r="109" spans="1:2" ht="12.75">
      <c r="A109" s="91">
        <f t="shared" si="13"/>
        <v>210</v>
      </c>
      <c r="B109">
        <f t="shared" si="12"/>
        <v>99.4</v>
      </c>
    </row>
    <row r="110" spans="1:2" ht="12.75">
      <c r="A110" s="91">
        <f t="shared" si="13"/>
        <v>212</v>
      </c>
      <c r="B110">
        <f t="shared" si="12"/>
        <v>99.5</v>
      </c>
    </row>
    <row r="111" spans="1:2" ht="12.75">
      <c r="A111" s="91">
        <f t="shared" si="13"/>
        <v>214</v>
      </c>
      <c r="B111">
        <f t="shared" si="12"/>
        <v>99.5</v>
      </c>
    </row>
    <row r="112" spans="1:2" ht="12.75">
      <c r="A112" s="91">
        <f t="shared" si="13"/>
        <v>216</v>
      </c>
      <c r="B112">
        <f t="shared" si="12"/>
        <v>99.6</v>
      </c>
    </row>
    <row r="113" spans="1:2" ht="12.75">
      <c r="A113" s="91">
        <f t="shared" si="13"/>
        <v>218</v>
      </c>
      <c r="B113">
        <f t="shared" si="12"/>
        <v>99.6</v>
      </c>
    </row>
    <row r="114" spans="1:2" ht="12.75">
      <c r="A114" s="91">
        <f t="shared" si="13"/>
        <v>220</v>
      </c>
      <c r="B114">
        <f t="shared" si="12"/>
        <v>99.7</v>
      </c>
    </row>
    <row r="115" spans="1:2" ht="12.75">
      <c r="A115" s="91">
        <f t="shared" si="13"/>
        <v>222</v>
      </c>
      <c r="B115">
        <f t="shared" si="12"/>
        <v>99.7</v>
      </c>
    </row>
    <row r="116" spans="1:2" ht="12.75">
      <c r="A116" s="91">
        <f t="shared" si="13"/>
        <v>224</v>
      </c>
      <c r="B116">
        <f t="shared" si="12"/>
        <v>99.8</v>
      </c>
    </row>
    <row r="117" spans="1:2" ht="12.75">
      <c r="A117" s="91">
        <f t="shared" si="13"/>
        <v>226</v>
      </c>
      <c r="B117">
        <f aca="true" t="shared" si="14" ref="B117:B132">ROUND(105*(1-((1/(0.45*A117))*(5-(EXP(-0.45*A117))))),1)</f>
        <v>99.8</v>
      </c>
    </row>
    <row r="118" spans="1:2" ht="12.75">
      <c r="A118" s="91">
        <f t="shared" si="13"/>
        <v>228</v>
      </c>
      <c r="B118">
        <f t="shared" si="14"/>
        <v>99.9</v>
      </c>
    </row>
    <row r="119" spans="1:2" ht="12.75">
      <c r="A119" s="91">
        <f aca="true" t="shared" si="15" ref="A119:A134">A118+2</f>
        <v>230</v>
      </c>
      <c r="B119">
        <f t="shared" si="14"/>
        <v>99.9</v>
      </c>
    </row>
    <row r="120" spans="1:2" ht="12.75">
      <c r="A120" s="91">
        <f t="shared" si="15"/>
        <v>232</v>
      </c>
      <c r="B120">
        <f t="shared" si="14"/>
        <v>100</v>
      </c>
    </row>
    <row r="121" spans="1:2" ht="12.75">
      <c r="A121" s="91">
        <f t="shared" si="15"/>
        <v>234</v>
      </c>
      <c r="B121">
        <f t="shared" si="14"/>
        <v>100</v>
      </c>
    </row>
    <row r="122" spans="1:2" ht="12.75">
      <c r="A122" s="91">
        <f t="shared" si="15"/>
        <v>236</v>
      </c>
      <c r="B122">
        <f t="shared" si="14"/>
        <v>100.1</v>
      </c>
    </row>
    <row r="123" spans="1:2" ht="12.75">
      <c r="A123" s="91">
        <f t="shared" si="15"/>
        <v>238</v>
      </c>
      <c r="B123">
        <f t="shared" si="14"/>
        <v>100.1</v>
      </c>
    </row>
    <row r="124" spans="1:2" ht="12.75">
      <c r="A124" s="91">
        <f t="shared" si="15"/>
        <v>240</v>
      </c>
      <c r="B124">
        <f t="shared" si="14"/>
        <v>100.1</v>
      </c>
    </row>
    <row r="125" spans="1:2" ht="12.75">
      <c r="A125" s="91">
        <f t="shared" si="15"/>
        <v>242</v>
      </c>
      <c r="B125">
        <f t="shared" si="14"/>
        <v>100.2</v>
      </c>
    </row>
    <row r="126" spans="1:2" ht="12.75">
      <c r="A126" s="91">
        <f t="shared" si="15"/>
        <v>244</v>
      </c>
      <c r="B126">
        <f t="shared" si="14"/>
        <v>100.2</v>
      </c>
    </row>
    <row r="127" spans="1:2" ht="12.75">
      <c r="A127" s="91">
        <f t="shared" si="15"/>
        <v>246</v>
      </c>
      <c r="B127">
        <f t="shared" si="14"/>
        <v>100.3</v>
      </c>
    </row>
    <row r="128" spans="1:2" ht="12.75">
      <c r="A128" s="91">
        <f t="shared" si="15"/>
        <v>248</v>
      </c>
      <c r="B128">
        <f t="shared" si="14"/>
        <v>100.3</v>
      </c>
    </row>
    <row r="129" spans="1:2" ht="12.75">
      <c r="A129" s="91">
        <f t="shared" si="15"/>
        <v>250</v>
      </c>
      <c r="B129">
        <f t="shared" si="14"/>
        <v>100.3</v>
      </c>
    </row>
    <row r="130" spans="1:2" ht="12.75">
      <c r="A130" s="91">
        <f t="shared" si="15"/>
        <v>252</v>
      </c>
      <c r="B130">
        <f t="shared" si="14"/>
        <v>100.4</v>
      </c>
    </row>
    <row r="131" spans="1:2" ht="12.75">
      <c r="A131" s="91">
        <f t="shared" si="15"/>
        <v>254</v>
      </c>
      <c r="B131">
        <f t="shared" si="14"/>
        <v>100.4</v>
      </c>
    </row>
    <row r="132" spans="1:2" ht="12.75">
      <c r="A132" s="91">
        <f t="shared" si="15"/>
        <v>256</v>
      </c>
      <c r="B132">
        <f t="shared" si="14"/>
        <v>100.4</v>
      </c>
    </row>
    <row r="133" spans="1:2" ht="12.75">
      <c r="A133" s="91">
        <f t="shared" si="15"/>
        <v>258</v>
      </c>
      <c r="B133">
        <f aca="true" t="shared" si="16" ref="B133:B148">ROUND(105*(1-((1/(0.45*A133))*(5-(EXP(-0.45*A133))))),1)</f>
        <v>100.5</v>
      </c>
    </row>
    <row r="134" spans="1:2" ht="12.75">
      <c r="A134" s="91">
        <f t="shared" si="15"/>
        <v>260</v>
      </c>
      <c r="B134">
        <f t="shared" si="16"/>
        <v>100.5</v>
      </c>
    </row>
    <row r="135" spans="1:2" ht="12.75">
      <c r="A135" s="91">
        <f aca="true" t="shared" si="17" ref="A135:A150">A134+2</f>
        <v>262</v>
      </c>
      <c r="B135">
        <f t="shared" si="16"/>
        <v>100.5</v>
      </c>
    </row>
    <row r="136" spans="1:2" ht="12.75">
      <c r="A136" s="91">
        <f t="shared" si="17"/>
        <v>264</v>
      </c>
      <c r="B136">
        <f t="shared" si="16"/>
        <v>100.6</v>
      </c>
    </row>
    <row r="137" spans="1:2" ht="12.75">
      <c r="A137" s="91">
        <f t="shared" si="17"/>
        <v>266</v>
      </c>
      <c r="B137">
        <f t="shared" si="16"/>
        <v>100.6</v>
      </c>
    </row>
    <row r="138" spans="1:2" ht="12.75">
      <c r="A138" s="91">
        <f t="shared" si="17"/>
        <v>268</v>
      </c>
      <c r="B138">
        <f t="shared" si="16"/>
        <v>100.6</v>
      </c>
    </row>
    <row r="139" spans="1:2" ht="12.75">
      <c r="A139" s="91">
        <f t="shared" si="17"/>
        <v>270</v>
      </c>
      <c r="B139">
        <f t="shared" si="16"/>
        <v>100.7</v>
      </c>
    </row>
    <row r="140" spans="1:2" ht="12.75">
      <c r="A140" s="91">
        <f t="shared" si="17"/>
        <v>272</v>
      </c>
      <c r="B140">
        <f t="shared" si="16"/>
        <v>100.7</v>
      </c>
    </row>
    <row r="141" spans="1:2" ht="12.75">
      <c r="A141" s="91">
        <f t="shared" si="17"/>
        <v>274</v>
      </c>
      <c r="B141">
        <f t="shared" si="16"/>
        <v>100.7</v>
      </c>
    </row>
    <row r="142" spans="1:2" ht="12.75">
      <c r="A142" s="91">
        <f t="shared" si="17"/>
        <v>276</v>
      </c>
      <c r="B142">
        <f t="shared" si="16"/>
        <v>100.8</v>
      </c>
    </row>
    <row r="143" spans="1:2" ht="12.75">
      <c r="A143" s="91">
        <f t="shared" si="17"/>
        <v>278</v>
      </c>
      <c r="B143">
        <f t="shared" si="16"/>
        <v>100.8</v>
      </c>
    </row>
    <row r="144" spans="1:2" ht="12.75">
      <c r="A144" s="91">
        <f t="shared" si="17"/>
        <v>280</v>
      </c>
      <c r="B144">
        <f t="shared" si="16"/>
        <v>100.8</v>
      </c>
    </row>
    <row r="145" spans="1:2" ht="12.75">
      <c r="A145" s="91">
        <f t="shared" si="17"/>
        <v>282</v>
      </c>
      <c r="B145">
        <f t="shared" si="16"/>
        <v>100.9</v>
      </c>
    </row>
    <row r="146" spans="1:2" ht="12.75">
      <c r="A146" s="91">
        <f t="shared" si="17"/>
        <v>284</v>
      </c>
      <c r="B146">
        <f t="shared" si="16"/>
        <v>100.9</v>
      </c>
    </row>
    <row r="147" spans="1:2" ht="12.75">
      <c r="A147" s="91">
        <f t="shared" si="17"/>
        <v>286</v>
      </c>
      <c r="B147">
        <f t="shared" si="16"/>
        <v>100.9</v>
      </c>
    </row>
    <row r="148" spans="1:2" ht="12.75">
      <c r="A148" s="91">
        <f t="shared" si="17"/>
        <v>288</v>
      </c>
      <c r="B148">
        <f t="shared" si="16"/>
        <v>100.9</v>
      </c>
    </row>
    <row r="149" spans="1:2" ht="12.75">
      <c r="A149" s="91">
        <f t="shared" si="17"/>
        <v>290</v>
      </c>
      <c r="B149">
        <f aca="true" t="shared" si="18" ref="B149:B154">ROUND(105*(1-((1/(0.45*A149))*(5-(EXP(-0.45*A149))))),1)</f>
        <v>101</v>
      </c>
    </row>
    <row r="150" spans="1:2" ht="12.75">
      <c r="A150" s="91">
        <f t="shared" si="17"/>
        <v>292</v>
      </c>
      <c r="B150">
        <f t="shared" si="18"/>
        <v>101</v>
      </c>
    </row>
    <row r="151" spans="1:2" ht="12.75">
      <c r="A151" s="91">
        <f>A150+2</f>
        <v>294</v>
      </c>
      <c r="B151">
        <f t="shared" si="18"/>
        <v>101</v>
      </c>
    </row>
    <row r="152" spans="1:2" ht="12.75">
      <c r="A152" s="91">
        <f>A151+2</f>
        <v>296</v>
      </c>
      <c r="B152">
        <f t="shared" si="18"/>
        <v>101.1</v>
      </c>
    </row>
    <row r="153" spans="1:2" ht="12.75">
      <c r="A153" s="91">
        <f>A152+2</f>
        <v>298</v>
      </c>
      <c r="B153">
        <f t="shared" si="18"/>
        <v>101.1</v>
      </c>
    </row>
    <row r="154" spans="1:2" ht="12.75">
      <c r="A154" s="91">
        <f>A153+2</f>
        <v>300</v>
      </c>
      <c r="B154">
        <f t="shared" si="18"/>
        <v>101.1</v>
      </c>
    </row>
    <row r="155" ht="12.75">
      <c r="A155" s="91"/>
    </row>
    <row r="156" ht="12.75">
      <c r="A156" s="91"/>
    </row>
    <row r="157" ht="12.75">
      <c r="A157" s="91"/>
    </row>
    <row r="158" ht="12.75">
      <c r="A158" s="91"/>
    </row>
    <row r="159" ht="12.75">
      <c r="A159" s="91"/>
    </row>
    <row r="160" ht="12.75">
      <c r="A160" s="91"/>
    </row>
    <row r="161" ht="12.75">
      <c r="A161" s="91"/>
    </row>
    <row r="162" ht="12.75">
      <c r="A162" s="91"/>
    </row>
    <row r="163" ht="12.75">
      <c r="A163" s="91"/>
    </row>
    <row r="164" ht="12.75">
      <c r="A164" s="91"/>
    </row>
    <row r="165" ht="12.75">
      <c r="A165" s="91"/>
    </row>
    <row r="166" ht="12.75">
      <c r="A166" s="91"/>
    </row>
    <row r="167" ht="12.75">
      <c r="A167" s="91"/>
    </row>
    <row r="168" ht="12.75">
      <c r="A168" s="91"/>
    </row>
    <row r="169" ht="12.75">
      <c r="A169" s="91"/>
    </row>
    <row r="170" ht="12.75">
      <c r="A170" s="91"/>
    </row>
    <row r="171" ht="12.75">
      <c r="A171" s="91"/>
    </row>
    <row r="172" ht="12.75">
      <c r="A172" s="91"/>
    </row>
    <row r="173" ht="12.75">
      <c r="A173" s="91"/>
    </row>
    <row r="174" ht="12.75">
      <c r="A174" s="91"/>
    </row>
    <row r="175" ht="12.75">
      <c r="A175" s="91"/>
    </row>
    <row r="176" ht="12.75">
      <c r="A176" s="91"/>
    </row>
    <row r="177" ht="12.75">
      <c r="A177" s="91"/>
    </row>
    <row r="178" ht="12.75">
      <c r="A178" s="91"/>
    </row>
    <row r="179" ht="12.75">
      <c r="A179" s="91"/>
    </row>
    <row r="180" ht="12.75">
      <c r="A180" s="91"/>
    </row>
    <row r="181" ht="12.75">
      <c r="A181" s="91"/>
    </row>
    <row r="182" ht="12.75">
      <c r="A182" s="91"/>
    </row>
    <row r="183" ht="12.75">
      <c r="A183" s="91"/>
    </row>
    <row r="184" ht="12.75">
      <c r="A184" s="91"/>
    </row>
    <row r="185" ht="12.75">
      <c r="A185" s="91"/>
    </row>
    <row r="186" ht="12.75">
      <c r="A186" s="91"/>
    </row>
    <row r="187" ht="12.75">
      <c r="A187" s="91"/>
    </row>
    <row r="188" ht="12.75">
      <c r="A188" s="91"/>
    </row>
    <row r="189" ht="12.75">
      <c r="A189" s="91"/>
    </row>
    <row r="190" ht="12.75">
      <c r="A190" s="91"/>
    </row>
    <row r="191" ht="12.75">
      <c r="A191" s="91"/>
    </row>
    <row r="192" ht="12.75">
      <c r="A192" s="91"/>
    </row>
    <row r="193" ht="12.75">
      <c r="A193" s="91"/>
    </row>
    <row r="194" ht="12.75">
      <c r="A194" s="91"/>
    </row>
    <row r="195" ht="12.75">
      <c r="A195" s="91"/>
    </row>
    <row r="196" ht="12.75">
      <c r="A196" s="91"/>
    </row>
    <row r="197" ht="12.75">
      <c r="A197" s="91"/>
    </row>
    <row r="198" ht="12.75">
      <c r="A198" s="91"/>
    </row>
    <row r="199" ht="12.75">
      <c r="A199" s="91"/>
    </row>
    <row r="200" ht="12.75">
      <c r="A200" s="91"/>
    </row>
    <row r="201" ht="12.75">
      <c r="A201" s="91"/>
    </row>
    <row r="202" ht="12.75">
      <c r="A202" s="91"/>
    </row>
    <row r="203" ht="12.75">
      <c r="A203" s="91"/>
    </row>
    <row r="204" ht="12.75">
      <c r="A204" s="91"/>
    </row>
    <row r="205" ht="12.75">
      <c r="A205" s="91"/>
    </row>
    <row r="206" ht="12.75">
      <c r="A206" s="91"/>
    </row>
    <row r="207" ht="12.75">
      <c r="A207" s="91"/>
    </row>
    <row r="208" ht="12.75">
      <c r="A208" s="91"/>
    </row>
    <row r="209" ht="12.75">
      <c r="A209" s="91"/>
    </row>
    <row r="210" ht="12.75">
      <c r="A210" s="91"/>
    </row>
    <row r="211" ht="12.75">
      <c r="A211" s="91"/>
    </row>
    <row r="212" ht="12.75">
      <c r="A212" s="91"/>
    </row>
    <row r="213" ht="12.75">
      <c r="A213" s="91"/>
    </row>
    <row r="214" ht="12.75">
      <c r="A214" s="91"/>
    </row>
    <row r="215" ht="12.75">
      <c r="A215" s="91"/>
    </row>
    <row r="216" ht="12.75">
      <c r="A216" s="91"/>
    </row>
    <row r="217" ht="12.75">
      <c r="A217" s="91"/>
    </row>
    <row r="218" ht="12.75">
      <c r="A218" s="91"/>
    </row>
    <row r="219" ht="12.75">
      <c r="A219" s="91"/>
    </row>
    <row r="220" ht="12.75">
      <c r="A220" s="91"/>
    </row>
    <row r="221" ht="12.75">
      <c r="A221" s="91"/>
    </row>
    <row r="222" ht="12.75">
      <c r="A222" s="91"/>
    </row>
    <row r="223" ht="12.75">
      <c r="A223" s="91"/>
    </row>
    <row r="224" ht="12.75">
      <c r="A224" s="91"/>
    </row>
    <row r="225" ht="12.75">
      <c r="A225" s="91"/>
    </row>
    <row r="226" ht="12.75">
      <c r="A226" s="91"/>
    </row>
    <row r="227" ht="12.75">
      <c r="A227" s="91"/>
    </row>
    <row r="228" ht="12.75">
      <c r="A228" s="91"/>
    </row>
    <row r="229" ht="12.75">
      <c r="A229" s="91"/>
    </row>
    <row r="230" ht="12.75">
      <c r="A230" s="91"/>
    </row>
    <row r="231" ht="12.75">
      <c r="A231" s="91"/>
    </row>
    <row r="232" ht="12.75">
      <c r="A232" s="91"/>
    </row>
    <row r="233" ht="12.75">
      <c r="A233" s="91"/>
    </row>
    <row r="234" ht="12.75">
      <c r="A234" s="91"/>
    </row>
    <row r="235" ht="12.75">
      <c r="A235" s="91"/>
    </row>
    <row r="236" ht="12.75">
      <c r="A236" s="91"/>
    </row>
    <row r="237" ht="12.75">
      <c r="A237" s="91"/>
    </row>
    <row r="238" ht="12.75">
      <c r="A238" s="91"/>
    </row>
    <row r="239" ht="12.75">
      <c r="A239" s="91"/>
    </row>
    <row r="240" ht="12.75">
      <c r="A240" s="91"/>
    </row>
    <row r="241" ht="12.75">
      <c r="A241" s="91"/>
    </row>
    <row r="242" ht="12.75">
      <c r="A242" s="91"/>
    </row>
    <row r="243" ht="12.75">
      <c r="A243" s="91"/>
    </row>
    <row r="244" ht="12.75">
      <c r="A244" s="91"/>
    </row>
    <row r="245" ht="12.75">
      <c r="A245" s="91"/>
    </row>
    <row r="246" ht="12.75">
      <c r="A246" s="91"/>
    </row>
    <row r="247" ht="12.75">
      <c r="A247" s="91"/>
    </row>
    <row r="248" ht="12.75">
      <c r="A248" s="91"/>
    </row>
    <row r="249" ht="12.75">
      <c r="A249" s="91"/>
    </row>
    <row r="250" ht="12.75">
      <c r="A250" s="91"/>
    </row>
    <row r="251" ht="12.75">
      <c r="A251" s="91"/>
    </row>
    <row r="252" ht="12.75">
      <c r="A252" s="91"/>
    </row>
    <row r="253" ht="12.75">
      <c r="A253" s="91"/>
    </row>
    <row r="254" ht="12.75">
      <c r="A254" s="91"/>
    </row>
    <row r="255" ht="12.75">
      <c r="A255" s="91"/>
    </row>
    <row r="256" ht="12.75">
      <c r="A256" s="91"/>
    </row>
    <row r="257" ht="12.75">
      <c r="A257" s="91"/>
    </row>
    <row r="258" ht="12.75">
      <c r="A258" s="91"/>
    </row>
    <row r="259" ht="12.75">
      <c r="A259" s="91"/>
    </row>
    <row r="260" ht="12.75">
      <c r="A260" s="91"/>
    </row>
    <row r="261" ht="12.75">
      <c r="A261" s="91"/>
    </row>
    <row r="262" ht="12.75">
      <c r="A262" s="91"/>
    </row>
    <row r="263" ht="12.75">
      <c r="A263" s="91"/>
    </row>
    <row r="264" ht="12.75">
      <c r="A264" s="91"/>
    </row>
    <row r="265" ht="12.75">
      <c r="A265" s="91"/>
    </row>
    <row r="266" ht="12.75">
      <c r="A266" s="91"/>
    </row>
    <row r="267" ht="12.75">
      <c r="A267" s="91"/>
    </row>
    <row r="268" ht="12.75">
      <c r="A268" s="91"/>
    </row>
    <row r="269" ht="12.75">
      <c r="A269" s="91"/>
    </row>
    <row r="270" ht="12.75">
      <c r="A270" s="91"/>
    </row>
    <row r="271" ht="12.75">
      <c r="A271" s="91"/>
    </row>
    <row r="272" ht="12.75">
      <c r="A272" s="91"/>
    </row>
    <row r="273" ht="12.75">
      <c r="A273" s="91"/>
    </row>
    <row r="274" ht="12.75">
      <c r="A274" s="91"/>
    </row>
    <row r="275" ht="12.75">
      <c r="A275" s="91"/>
    </row>
    <row r="276" ht="12.75">
      <c r="A276" s="91"/>
    </row>
    <row r="277" ht="12.75">
      <c r="A277" s="91"/>
    </row>
    <row r="278" ht="12.75">
      <c r="A278" s="91"/>
    </row>
    <row r="279" ht="12.75">
      <c r="A279" s="91"/>
    </row>
    <row r="280" ht="12.75">
      <c r="A280" s="91"/>
    </row>
    <row r="281" ht="12.75">
      <c r="A281" s="91"/>
    </row>
    <row r="282" ht="12.75">
      <c r="A282" s="91"/>
    </row>
    <row r="283" ht="12.75">
      <c r="A283" s="91"/>
    </row>
    <row r="284" ht="12.75">
      <c r="A284" s="91"/>
    </row>
    <row r="285" ht="12.75">
      <c r="A285" s="91"/>
    </row>
    <row r="286" ht="12.75">
      <c r="A286" s="91"/>
    </row>
    <row r="287" ht="12.75">
      <c r="A287" s="91"/>
    </row>
    <row r="288" ht="12.75">
      <c r="A288" s="91"/>
    </row>
    <row r="289" ht="12.75">
      <c r="A289" s="91"/>
    </row>
    <row r="290" ht="12.75">
      <c r="A290" s="91"/>
    </row>
    <row r="291" ht="12.75">
      <c r="A291" s="91"/>
    </row>
    <row r="292" ht="12.75">
      <c r="A292" s="91"/>
    </row>
    <row r="293" ht="12.75">
      <c r="A293" s="91"/>
    </row>
    <row r="294" ht="12.75">
      <c r="A294" s="91"/>
    </row>
    <row r="295" ht="12.75">
      <c r="A295" s="91"/>
    </row>
    <row r="296" ht="12.75">
      <c r="A296" s="91"/>
    </row>
    <row r="297" ht="12.75">
      <c r="A297" s="91"/>
    </row>
    <row r="298" ht="12.75">
      <c r="A298" s="91"/>
    </row>
    <row r="299" ht="12.75">
      <c r="A299" s="91"/>
    </row>
    <row r="300" ht="12.75">
      <c r="A300" s="91"/>
    </row>
    <row r="301" ht="12.75">
      <c r="A301" s="91"/>
    </row>
    <row r="302" ht="12.75">
      <c r="A302" s="91"/>
    </row>
    <row r="303" ht="12.75">
      <c r="A303" s="91"/>
    </row>
    <row r="304" ht="12.75">
      <c r="A304" s="91"/>
    </row>
    <row r="305" ht="12.75">
      <c r="A305" s="91"/>
    </row>
    <row r="306" ht="12.75">
      <c r="A306" s="91"/>
    </row>
    <row r="307" ht="12.75">
      <c r="A307" s="91"/>
    </row>
    <row r="308" ht="12.75">
      <c r="A308" s="91"/>
    </row>
    <row r="309" ht="12.75">
      <c r="A309" s="91"/>
    </row>
    <row r="310" ht="12.75">
      <c r="A310" s="91"/>
    </row>
    <row r="311" ht="12.75">
      <c r="A311" s="91"/>
    </row>
    <row r="312" ht="12.75">
      <c r="A312" s="91"/>
    </row>
    <row r="313" ht="12.75">
      <c r="A313" s="91"/>
    </row>
    <row r="314" ht="12.75">
      <c r="A314" s="91"/>
    </row>
    <row r="315" ht="12.75">
      <c r="A315" s="91"/>
    </row>
    <row r="316" ht="12.75">
      <c r="A316" s="91"/>
    </row>
    <row r="317" ht="12.75">
      <c r="A317" s="91"/>
    </row>
    <row r="318" ht="12.75">
      <c r="A318" s="91"/>
    </row>
    <row r="319" ht="12.75">
      <c r="A319" s="91"/>
    </row>
    <row r="320" ht="12.75">
      <c r="A320" s="91"/>
    </row>
    <row r="321" ht="12.75">
      <c r="A321" s="91"/>
    </row>
    <row r="322" ht="12.75">
      <c r="A322" s="91"/>
    </row>
    <row r="323" ht="12.75">
      <c r="A323" s="91"/>
    </row>
    <row r="324" ht="12.75">
      <c r="A324" s="91"/>
    </row>
    <row r="325" ht="12.75">
      <c r="A325" s="91"/>
    </row>
    <row r="326" ht="12.75">
      <c r="A326" s="91"/>
    </row>
    <row r="327" ht="12.75">
      <c r="A327" s="91"/>
    </row>
    <row r="328" ht="12.75">
      <c r="A328" s="91"/>
    </row>
    <row r="329" ht="12.75">
      <c r="A329" s="91"/>
    </row>
    <row r="330" ht="12.75">
      <c r="A330" s="91"/>
    </row>
    <row r="331" ht="12.75">
      <c r="A331" s="91"/>
    </row>
    <row r="332" ht="12.75">
      <c r="A332" s="91"/>
    </row>
    <row r="333" ht="12.75">
      <c r="A333" s="91"/>
    </row>
    <row r="334" ht="12.75">
      <c r="A334" s="91"/>
    </row>
    <row r="335" ht="12.75">
      <c r="A335" s="91"/>
    </row>
    <row r="336" ht="12.75">
      <c r="A336" s="91"/>
    </row>
    <row r="337" ht="12.75">
      <c r="A337" s="91"/>
    </row>
    <row r="338" ht="12.75">
      <c r="A338" s="91"/>
    </row>
    <row r="339" ht="12.75">
      <c r="A339" s="91"/>
    </row>
    <row r="340" ht="12.75">
      <c r="A340" s="91"/>
    </row>
    <row r="341" ht="12.75">
      <c r="A341" s="91"/>
    </row>
    <row r="342" ht="12.75">
      <c r="A342" s="91"/>
    </row>
    <row r="343" ht="12.75">
      <c r="A343" s="91"/>
    </row>
    <row r="344" ht="12.75">
      <c r="A344" s="91"/>
    </row>
    <row r="345" ht="12.75">
      <c r="A345" s="91"/>
    </row>
    <row r="346" ht="12.75">
      <c r="A346" s="91"/>
    </row>
    <row r="347" ht="12.75">
      <c r="A347" s="91"/>
    </row>
    <row r="348" ht="12.75">
      <c r="A348" s="91"/>
    </row>
    <row r="349" ht="12.75">
      <c r="A349" s="91"/>
    </row>
    <row r="350" ht="12.75">
      <c r="A350" s="91"/>
    </row>
    <row r="351" ht="12.75">
      <c r="A351" s="91"/>
    </row>
    <row r="352" ht="12.75">
      <c r="A352" s="91"/>
    </row>
    <row r="353" ht="12.75">
      <c r="A353" s="91"/>
    </row>
    <row r="354" ht="12.75">
      <c r="A354" s="91"/>
    </row>
    <row r="355" ht="12.75">
      <c r="A355" s="91"/>
    </row>
    <row r="356" ht="12.75">
      <c r="A356" s="91"/>
    </row>
    <row r="357" ht="12.75">
      <c r="A357" s="91"/>
    </row>
    <row r="358" ht="12.75">
      <c r="A358" s="91"/>
    </row>
    <row r="359" ht="12.75">
      <c r="A359" s="91"/>
    </row>
    <row r="360" ht="12.75">
      <c r="A360" s="91"/>
    </row>
    <row r="361" ht="12.75">
      <c r="A361" s="91"/>
    </row>
    <row r="362" ht="12.75">
      <c r="A362" s="91"/>
    </row>
    <row r="363" ht="12.75">
      <c r="A363" s="91"/>
    </row>
    <row r="364" ht="12.75">
      <c r="A364" s="91"/>
    </row>
    <row r="365" ht="12.75">
      <c r="A365" s="91"/>
    </row>
    <row r="366" ht="12.75">
      <c r="A366" s="91"/>
    </row>
    <row r="367" ht="12.75">
      <c r="A367" s="91"/>
    </row>
    <row r="368" ht="12.75">
      <c r="A368" s="91"/>
    </row>
    <row r="369" ht="12.75">
      <c r="A369" s="91"/>
    </row>
    <row r="370" ht="12.75">
      <c r="A370" s="91"/>
    </row>
    <row r="371" ht="12.75">
      <c r="A371" s="91"/>
    </row>
    <row r="372" ht="12.75">
      <c r="A372" s="91"/>
    </row>
    <row r="373" ht="12.75">
      <c r="A373" s="91"/>
    </row>
    <row r="374" ht="12.75">
      <c r="A374" s="91"/>
    </row>
    <row r="375" ht="12.75">
      <c r="A375" s="91"/>
    </row>
    <row r="376" ht="12.75">
      <c r="A376" s="91"/>
    </row>
    <row r="377" ht="12.75">
      <c r="A377" s="91"/>
    </row>
    <row r="378" ht="12.75">
      <c r="A378" s="91"/>
    </row>
    <row r="379" ht="12.75">
      <c r="A379" s="91"/>
    </row>
    <row r="380" ht="12.75">
      <c r="A380" s="91"/>
    </row>
    <row r="381" ht="12.75">
      <c r="A381" s="91"/>
    </row>
    <row r="382" ht="12.75">
      <c r="A382" s="91"/>
    </row>
    <row r="383" ht="12.75">
      <c r="A383" s="91"/>
    </row>
    <row r="384" ht="12.75">
      <c r="A384" s="91"/>
    </row>
    <row r="385" ht="12.75">
      <c r="A385" s="91"/>
    </row>
    <row r="386" ht="12.75">
      <c r="A386" s="91"/>
    </row>
    <row r="387" ht="12.75">
      <c r="A387" s="91"/>
    </row>
    <row r="388" ht="12.75">
      <c r="A388" s="91"/>
    </row>
    <row r="389" ht="12.75">
      <c r="A389" s="91"/>
    </row>
    <row r="390" ht="12.75">
      <c r="A390" s="91"/>
    </row>
    <row r="391" ht="12.75">
      <c r="A391" s="91"/>
    </row>
    <row r="392" ht="12.75">
      <c r="A392" s="91"/>
    </row>
    <row r="393" ht="12.75">
      <c r="A393" s="91"/>
    </row>
    <row r="394" ht="12.75">
      <c r="A394" s="91"/>
    </row>
    <row r="395" ht="12.75">
      <c r="A395" s="91"/>
    </row>
    <row r="396" ht="12.75">
      <c r="A396" s="91"/>
    </row>
    <row r="397" ht="12.75">
      <c r="A397" s="91"/>
    </row>
    <row r="398" ht="12.75">
      <c r="A398" s="91"/>
    </row>
    <row r="399" ht="12.75">
      <c r="A399" s="91"/>
    </row>
    <row r="400" ht="12.75">
      <c r="A400" s="91"/>
    </row>
    <row r="401" ht="12.75">
      <c r="A401" s="91"/>
    </row>
    <row r="402" ht="12.75">
      <c r="A402" s="91"/>
    </row>
    <row r="403" ht="12.75">
      <c r="A403" s="91"/>
    </row>
    <row r="404" ht="12.75">
      <c r="A404" s="91"/>
    </row>
    <row r="405" ht="12.75">
      <c r="A405" s="91"/>
    </row>
    <row r="406" ht="12.75">
      <c r="A406" s="91"/>
    </row>
    <row r="407" ht="12.75">
      <c r="A407" s="91"/>
    </row>
    <row r="408" ht="12.75">
      <c r="A408" s="91"/>
    </row>
    <row r="409" ht="12.75">
      <c r="A409" s="91"/>
    </row>
    <row r="410" ht="12.75">
      <c r="A410" s="91"/>
    </row>
    <row r="411" ht="12.75">
      <c r="A411" s="91"/>
    </row>
    <row r="412" ht="12.75">
      <c r="A412" s="91"/>
    </row>
    <row r="413" ht="12.75">
      <c r="A413" s="91"/>
    </row>
    <row r="414" ht="12.75">
      <c r="A414" s="91"/>
    </row>
    <row r="415" ht="12.75">
      <c r="A415" s="91"/>
    </row>
    <row r="416" ht="12.75">
      <c r="A416" s="91"/>
    </row>
    <row r="417" ht="12.75">
      <c r="A417" s="91"/>
    </row>
    <row r="418" ht="12.75">
      <c r="A418" s="91"/>
    </row>
    <row r="419" ht="12.75">
      <c r="A419" s="91"/>
    </row>
    <row r="420" ht="12.75">
      <c r="A420" s="91"/>
    </row>
    <row r="421" ht="12.75">
      <c r="A421" s="91"/>
    </row>
    <row r="422" ht="12.75">
      <c r="A422" s="91"/>
    </row>
    <row r="423" ht="12.75">
      <c r="A423" s="91"/>
    </row>
    <row r="424" ht="12.75">
      <c r="A424" s="91"/>
    </row>
    <row r="425" ht="12.75">
      <c r="A425" s="91"/>
    </row>
    <row r="426" ht="12.75">
      <c r="A426" s="91"/>
    </row>
    <row r="427" ht="12.75">
      <c r="A427" s="91"/>
    </row>
    <row r="428" ht="12.75">
      <c r="A428" s="91"/>
    </row>
    <row r="429" ht="12.75">
      <c r="A429" s="91"/>
    </row>
    <row r="430" ht="12.75">
      <c r="A430" s="91"/>
    </row>
    <row r="431" ht="12.75">
      <c r="A431" s="91"/>
    </row>
    <row r="432" ht="12.75">
      <c r="A432" s="91"/>
    </row>
    <row r="433" ht="12.75">
      <c r="A433" s="91"/>
    </row>
    <row r="434" ht="12.75">
      <c r="A434" s="91"/>
    </row>
    <row r="435" ht="12.75">
      <c r="A435" s="91"/>
    </row>
    <row r="436" ht="12.75">
      <c r="A436" s="91"/>
    </row>
    <row r="437" ht="12.75">
      <c r="A437" s="91"/>
    </row>
    <row r="438" ht="12.75">
      <c r="A438" s="91"/>
    </row>
    <row r="439" ht="12.75">
      <c r="A439" s="91"/>
    </row>
    <row r="440" ht="12.75">
      <c r="A440" s="91"/>
    </row>
    <row r="441" ht="12.75">
      <c r="A441" s="91"/>
    </row>
    <row r="442" ht="12.75">
      <c r="A442" s="91"/>
    </row>
    <row r="443" ht="12.75">
      <c r="A443" s="91"/>
    </row>
    <row r="444" ht="12.75">
      <c r="A444" s="91"/>
    </row>
    <row r="445" ht="12.75">
      <c r="A445" s="91"/>
    </row>
    <row r="446" ht="12.75">
      <c r="A446" s="91"/>
    </row>
    <row r="447" ht="12.75">
      <c r="A447" s="91"/>
    </row>
    <row r="448" ht="12.75">
      <c r="A448" s="91"/>
    </row>
    <row r="449" ht="12.75">
      <c r="A449" s="91"/>
    </row>
    <row r="450" ht="12.75">
      <c r="A450" s="91"/>
    </row>
    <row r="451" ht="12.75">
      <c r="A451" s="91"/>
    </row>
    <row r="452" ht="12.75">
      <c r="A452" s="91"/>
    </row>
    <row r="453" ht="12.75">
      <c r="A453" s="91"/>
    </row>
    <row r="454" ht="12.75">
      <c r="A454" s="91"/>
    </row>
    <row r="455" ht="12.75">
      <c r="A455" s="91"/>
    </row>
    <row r="456" ht="12.75">
      <c r="A456" s="91"/>
    </row>
    <row r="457" ht="12.75">
      <c r="A457" s="91"/>
    </row>
    <row r="458" ht="12.75">
      <c r="A458" s="91"/>
    </row>
    <row r="459" ht="12.75">
      <c r="A459" s="91"/>
    </row>
    <row r="460" ht="12.75">
      <c r="A460" s="91"/>
    </row>
    <row r="461" ht="12.75">
      <c r="A461" s="91"/>
    </row>
    <row r="462" ht="12.75">
      <c r="A462" s="91"/>
    </row>
    <row r="463" ht="12.75">
      <c r="A463" s="91"/>
    </row>
    <row r="464" ht="12.75">
      <c r="A464" s="91"/>
    </row>
    <row r="465" ht="12.75">
      <c r="A465" s="91"/>
    </row>
    <row r="466" ht="12.75">
      <c r="A466" s="91"/>
    </row>
    <row r="467" ht="12.75">
      <c r="A467" s="91"/>
    </row>
    <row r="468" ht="12.75">
      <c r="A468" s="91"/>
    </row>
    <row r="469" ht="12.75">
      <c r="A469" s="91"/>
    </row>
    <row r="470" ht="12.75">
      <c r="A470" s="91"/>
    </row>
    <row r="471" ht="12.75">
      <c r="A471" s="91"/>
    </row>
    <row r="472" ht="12.75">
      <c r="A472" s="91"/>
    </row>
    <row r="473" ht="12.75">
      <c r="A473" s="91"/>
    </row>
    <row r="474" ht="12.75">
      <c r="A474" s="91"/>
    </row>
    <row r="475" ht="12.75">
      <c r="A475" s="91"/>
    </row>
    <row r="476" ht="12.75">
      <c r="A476" s="91"/>
    </row>
    <row r="477" ht="12.75">
      <c r="A477" s="91"/>
    </row>
    <row r="478" ht="12.75">
      <c r="A478" s="91"/>
    </row>
    <row r="479" ht="12.75">
      <c r="A479" s="91"/>
    </row>
    <row r="480" ht="12.75">
      <c r="A480" s="91"/>
    </row>
    <row r="481" ht="12.75">
      <c r="A481" s="91"/>
    </row>
    <row r="482" ht="12.75">
      <c r="A482" s="91"/>
    </row>
    <row r="483" ht="12.75">
      <c r="A483" s="91"/>
    </row>
    <row r="484" ht="12.75">
      <c r="A484" s="91"/>
    </row>
    <row r="485" ht="12.75">
      <c r="A485" s="91"/>
    </row>
    <row r="486" ht="12.75">
      <c r="A486" s="91"/>
    </row>
    <row r="487" ht="12.75">
      <c r="A487" s="91"/>
    </row>
    <row r="488" ht="12.75">
      <c r="A488" s="91"/>
    </row>
    <row r="489" ht="12.75">
      <c r="A489" s="91"/>
    </row>
    <row r="490" ht="12.75">
      <c r="A490" s="91"/>
    </row>
    <row r="491" ht="12.75">
      <c r="A491" s="91"/>
    </row>
    <row r="492" ht="12.75">
      <c r="A492" s="91"/>
    </row>
    <row r="493" ht="12.75">
      <c r="A493" s="91"/>
    </row>
    <row r="494" ht="12.75">
      <c r="A494" s="91"/>
    </row>
    <row r="495" ht="12.75">
      <c r="A495" s="91"/>
    </row>
    <row r="496" ht="12.75">
      <c r="A496" s="91"/>
    </row>
    <row r="497" ht="12.75">
      <c r="A497" s="91"/>
    </row>
    <row r="498" ht="12.75">
      <c r="A498" s="91"/>
    </row>
    <row r="499" ht="12.75">
      <c r="A499" s="91"/>
    </row>
    <row r="500" ht="12.75">
      <c r="A500" s="91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11"/>
  <sheetViews>
    <sheetView workbookViewId="0" topLeftCell="A10">
      <selection activeCell="D11" sqref="D11"/>
    </sheetView>
  </sheetViews>
  <sheetFormatPr defaultColWidth="11.421875" defaultRowHeight="12.75"/>
  <sheetData>
    <row r="3" spans="2:4" ht="12.75">
      <c r="B3" t="s">
        <v>81</v>
      </c>
      <c r="C3" t="s">
        <v>82</v>
      </c>
      <c r="D3" t="s">
        <v>83</v>
      </c>
    </row>
    <row r="4" spans="2:3" ht="12.75">
      <c r="B4">
        <v>0.1</v>
      </c>
      <c r="C4">
        <v>97</v>
      </c>
    </row>
    <row r="5" spans="2:4" ht="12.75">
      <c r="B5">
        <v>16.2</v>
      </c>
      <c r="C5">
        <v>52</v>
      </c>
      <c r="D5">
        <v>-374</v>
      </c>
    </row>
    <row r="6" spans="2:4" ht="12.75">
      <c r="B6">
        <v>24.2</v>
      </c>
      <c r="C6">
        <v>50</v>
      </c>
      <c r="D6">
        <v>-645</v>
      </c>
    </row>
    <row r="7" spans="2:4" ht="12.75">
      <c r="B7">
        <v>2.89</v>
      </c>
      <c r="C7">
        <v>91</v>
      </c>
      <c r="D7">
        <v>44</v>
      </c>
    </row>
    <row r="8" spans="2:4" ht="12.75">
      <c r="B8">
        <v>3.4</v>
      </c>
      <c r="C8">
        <v>80</v>
      </c>
      <c r="D8">
        <v>-79</v>
      </c>
    </row>
    <row r="9" spans="2:4" ht="12.75">
      <c r="B9">
        <v>3.4</v>
      </c>
      <c r="C9">
        <v>88</v>
      </c>
      <c r="D9">
        <v>-79</v>
      </c>
    </row>
    <row r="11" ht="12.75">
      <c r="B11" t="s">
        <v>228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E31" sqref="E31"/>
    </sheetView>
  </sheetViews>
  <sheetFormatPr defaultColWidth="11.421875" defaultRowHeight="12.75"/>
  <cols>
    <col min="1" max="1" width="14.140625" style="0" customWidth="1"/>
    <col min="2" max="2" width="18.140625" style="0" customWidth="1"/>
    <col min="3" max="3" width="13.28125" style="0" bestFit="1" customWidth="1"/>
    <col min="4" max="4" width="5.421875" style="0" customWidth="1"/>
  </cols>
  <sheetData>
    <row r="1" spans="1:4" ht="15.75">
      <c r="A1" s="47" t="s">
        <v>84</v>
      </c>
      <c r="B1" s="48"/>
      <c r="C1" s="45"/>
      <c r="D1" s="46"/>
    </row>
    <row r="2" spans="1:4" ht="12.75">
      <c r="A2" s="42" t="s">
        <v>85</v>
      </c>
      <c r="B2" s="8"/>
      <c r="C2" s="110">
        <v>3180</v>
      </c>
      <c r="D2" s="8" t="s">
        <v>12</v>
      </c>
    </row>
    <row r="3" spans="1:4" ht="12.75">
      <c r="A3" s="42" t="s">
        <v>86</v>
      </c>
      <c r="B3" s="8"/>
      <c r="C3" s="110">
        <v>18</v>
      </c>
      <c r="D3" s="8" t="s">
        <v>12</v>
      </c>
    </row>
    <row r="4" spans="1:4" ht="12.75">
      <c r="A4" s="42" t="s">
        <v>87</v>
      </c>
      <c r="B4" s="8"/>
      <c r="C4" s="110">
        <v>18</v>
      </c>
      <c r="D4" s="8" t="s">
        <v>12</v>
      </c>
    </row>
    <row r="5" spans="1:4" ht="12.75">
      <c r="A5" s="42" t="s">
        <v>88</v>
      </c>
      <c r="B5" s="8"/>
      <c r="C5" s="110">
        <v>8</v>
      </c>
      <c r="D5" s="8" t="s">
        <v>12</v>
      </c>
    </row>
    <row r="6" spans="1:4" ht="12.75">
      <c r="A6" s="42" t="s">
        <v>89</v>
      </c>
      <c r="B6" s="8"/>
      <c r="C6" s="111">
        <v>0.66</v>
      </c>
      <c r="D6" s="8"/>
    </row>
    <row r="7" spans="1:4" ht="12.75">
      <c r="A7" s="42" t="s">
        <v>90</v>
      </c>
      <c r="B7" s="8"/>
      <c r="C7" s="111">
        <v>0.24</v>
      </c>
      <c r="D7" s="8"/>
    </row>
    <row r="8" spans="1:4" ht="12.75">
      <c r="A8" s="42" t="s">
        <v>91</v>
      </c>
      <c r="B8" s="8"/>
      <c r="C8" s="111">
        <v>0.1</v>
      </c>
      <c r="D8" s="8"/>
    </row>
    <row r="9" spans="1:4" ht="15.75">
      <c r="A9" s="42" t="s">
        <v>92</v>
      </c>
      <c r="B9" s="8"/>
      <c r="C9" s="112">
        <v>26</v>
      </c>
      <c r="D9" s="8" t="s">
        <v>26</v>
      </c>
    </row>
    <row r="10" spans="1:4" ht="15.75">
      <c r="A10" s="42" t="s">
        <v>93</v>
      </c>
      <c r="B10" s="8"/>
      <c r="C10" s="112">
        <v>22</v>
      </c>
      <c r="D10" s="8" t="s">
        <v>26</v>
      </c>
    </row>
    <row r="11" spans="1:4" ht="12.75">
      <c r="A11" s="42" t="s">
        <v>94</v>
      </c>
      <c r="B11" s="8"/>
      <c r="C11" s="113">
        <v>5</v>
      </c>
      <c r="D11" s="8" t="s">
        <v>27</v>
      </c>
    </row>
    <row r="12" spans="1:4" ht="12.75">
      <c r="A12" s="42" t="s">
        <v>95</v>
      </c>
      <c r="B12" s="8"/>
      <c r="C12" s="113">
        <v>5</v>
      </c>
      <c r="D12" s="8" t="s">
        <v>27</v>
      </c>
    </row>
    <row r="13" spans="1:4" ht="12.75">
      <c r="A13" s="42" t="s">
        <v>96</v>
      </c>
      <c r="B13" s="8"/>
      <c r="C13" s="113">
        <v>4</v>
      </c>
      <c r="D13" s="8" t="s">
        <v>27</v>
      </c>
    </row>
    <row r="14" spans="1:4" ht="15.75">
      <c r="A14" s="47" t="s">
        <v>97</v>
      </c>
      <c r="B14" s="46"/>
      <c r="C14" s="58"/>
      <c r="D14" s="46"/>
    </row>
    <row r="15" spans="1:4" ht="12.75">
      <c r="A15" s="42" t="s">
        <v>98</v>
      </c>
      <c r="B15" s="8"/>
      <c r="C15" s="43">
        <f>(TAN(C9*3.14159/180))*C3</f>
        <v>8.779178053618958</v>
      </c>
      <c r="D15" s="8" t="s">
        <v>12</v>
      </c>
    </row>
    <row r="16" spans="1:4" ht="12.75">
      <c r="A16" s="42" t="s">
        <v>99</v>
      </c>
      <c r="B16" s="8"/>
      <c r="C16" s="43">
        <f>((C3*C15)/2)+((C4*C15)/2)+(C15*C5)</f>
        <v>228.2586293940929</v>
      </c>
      <c r="D16" s="8" t="s">
        <v>28</v>
      </c>
    </row>
    <row r="17" spans="1:4" ht="12.75">
      <c r="A17" s="44" t="s">
        <v>100</v>
      </c>
      <c r="B17" s="11"/>
      <c r="C17" s="3">
        <f>C16*C2</f>
        <v>725862.4414732155</v>
      </c>
      <c r="D17" s="11" t="s">
        <v>29</v>
      </c>
    </row>
    <row r="18" spans="1:4" ht="15.75">
      <c r="A18" s="50" t="s">
        <v>101</v>
      </c>
      <c r="B18" s="8"/>
      <c r="C18" s="8"/>
      <c r="D18" s="8"/>
    </row>
    <row r="19" spans="1:4" ht="12.75">
      <c r="A19" s="49" t="s">
        <v>102</v>
      </c>
      <c r="B19" s="41"/>
      <c r="C19" s="49">
        <f>C6*C17</f>
        <v>479069.2113723222</v>
      </c>
      <c r="D19" s="41" t="s">
        <v>29</v>
      </c>
    </row>
    <row r="20" spans="1:4" ht="12.75">
      <c r="A20" s="42" t="s">
        <v>103</v>
      </c>
      <c r="B20" s="8"/>
      <c r="C20" s="42">
        <f>C8*C17</f>
        <v>72586.24414732154</v>
      </c>
      <c r="D20" s="8" t="s">
        <v>29</v>
      </c>
    </row>
    <row r="21" spans="1:4" ht="12.75">
      <c r="A21" s="42" t="s">
        <v>104</v>
      </c>
      <c r="B21" s="8"/>
      <c r="C21" s="42">
        <f>C7*C17</f>
        <v>174206.9859535717</v>
      </c>
      <c r="D21" s="8" t="s">
        <v>29</v>
      </c>
    </row>
    <row r="22" spans="1:4" ht="12.75">
      <c r="A22" s="42" t="s">
        <v>105</v>
      </c>
      <c r="B22" s="8"/>
      <c r="C22" s="51">
        <f>(C11)^2*'CEBC-treatment'!L$4+(Ennoiement!C11*'CEBC-treatment'!M$4)+'CEBC-treatment'!N$4</f>
        <v>6.660299999999999</v>
      </c>
      <c r="D22" s="8" t="s">
        <v>30</v>
      </c>
    </row>
    <row r="23" spans="1:4" ht="12.75">
      <c r="A23" s="42" t="s">
        <v>106</v>
      </c>
      <c r="B23" s="8"/>
      <c r="C23" s="51">
        <f>((C12)^2*'CEBC-treatment'!L$4+(Ennoiement!C12*'CEBC-treatment'!M$4)+'CEBC-treatment'!N$4)+4</f>
        <v>10.6603</v>
      </c>
      <c r="D23" s="8" t="s">
        <v>30</v>
      </c>
    </row>
    <row r="24" spans="1:4" ht="12.75">
      <c r="A24" s="42" t="s">
        <v>107</v>
      </c>
      <c r="B24" s="8"/>
      <c r="C24" s="51">
        <f>(C13*'CEBC-treatment'!L6)+'CEBC-treatment'!M6</f>
        <v>9.2667</v>
      </c>
      <c r="D24" s="8" t="s">
        <v>30</v>
      </c>
    </row>
    <row r="25" spans="1:4" ht="12.75">
      <c r="A25" s="44" t="s">
        <v>108</v>
      </c>
      <c r="B25" s="11"/>
      <c r="C25" s="138">
        <v>0</v>
      </c>
      <c r="D25" s="11" t="s">
        <v>10</v>
      </c>
    </row>
    <row r="26" spans="1:4" ht="15.75">
      <c r="A26" s="52" t="s">
        <v>114</v>
      </c>
      <c r="B26" s="46"/>
      <c r="C26" s="140">
        <f>((C19*C22)+(C20*C23)+(C21*C24))+C25</f>
        <v>5578859.683722733</v>
      </c>
      <c r="D26" s="141"/>
    </row>
  </sheetData>
  <mergeCells count="1">
    <mergeCell ref="C26:D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workbookViewId="0" topLeftCell="A40">
      <selection activeCell="H38" sqref="H38"/>
    </sheetView>
  </sheetViews>
  <sheetFormatPr defaultColWidth="11.421875" defaultRowHeight="12.75"/>
  <cols>
    <col min="1" max="1" width="44.7109375" style="0" customWidth="1"/>
    <col min="2" max="2" width="13.57421875" style="0" customWidth="1"/>
    <col min="3" max="3" width="10.8515625" style="0" customWidth="1"/>
    <col min="5" max="5" width="5.28125" style="0" customWidth="1"/>
    <col min="6" max="6" width="4.7109375" style="0" customWidth="1"/>
    <col min="7" max="7" width="13.00390625" style="0" customWidth="1"/>
  </cols>
  <sheetData>
    <row r="1" spans="1:13" ht="18.75" thickBot="1">
      <c r="A1" s="81" t="s">
        <v>159</v>
      </c>
      <c r="B1" s="82"/>
      <c r="C1" s="83"/>
      <c r="J1" s="6" t="s">
        <v>0</v>
      </c>
      <c r="K1" s="6"/>
      <c r="L1" s="6"/>
      <c r="M1" s="6"/>
    </row>
    <row r="2" spans="1:10" ht="12.75">
      <c r="A2" s="63" t="s">
        <v>160</v>
      </c>
      <c r="B2" s="129">
        <v>60</v>
      </c>
      <c r="C2" s="64" t="s">
        <v>31</v>
      </c>
      <c r="J2" s="7" t="s">
        <v>206</v>
      </c>
    </row>
    <row r="3" spans="1:10" ht="12.75">
      <c r="A3" s="65" t="s">
        <v>160</v>
      </c>
      <c r="B3" s="130">
        <v>60</v>
      </c>
      <c r="C3" s="66" t="s">
        <v>31</v>
      </c>
      <c r="J3" s="7"/>
    </row>
    <row r="4" spans="1:13" ht="12.75">
      <c r="A4" s="65" t="s">
        <v>161</v>
      </c>
      <c r="B4" s="130">
        <v>10</v>
      </c>
      <c r="C4" s="66" t="s">
        <v>32</v>
      </c>
      <c r="K4" s="2"/>
      <c r="L4" s="2"/>
      <c r="M4" s="2"/>
    </row>
    <row r="5" spans="1:13" ht="13.5" thickBot="1">
      <c r="A5" s="65" t="s">
        <v>162</v>
      </c>
      <c r="B5" s="130">
        <v>2500</v>
      </c>
      <c r="C5" s="66" t="s">
        <v>33</v>
      </c>
      <c r="K5" s="2"/>
      <c r="L5" s="2"/>
      <c r="M5" s="2"/>
    </row>
    <row r="6" spans="1:12" ht="18.75" thickBot="1">
      <c r="A6" s="84" t="s">
        <v>163</v>
      </c>
      <c r="B6" s="82"/>
      <c r="C6" s="83"/>
      <c r="K6" s="2" t="s">
        <v>12</v>
      </c>
      <c r="L6" s="2" t="s">
        <v>13</v>
      </c>
    </row>
    <row r="7" spans="1:12" ht="12.75">
      <c r="A7" s="77" t="s">
        <v>164</v>
      </c>
      <c r="B7" s="131">
        <v>3</v>
      </c>
      <c r="C7" s="78" t="s">
        <v>23</v>
      </c>
      <c r="J7" t="s">
        <v>150</v>
      </c>
      <c r="K7" s="2">
        <f>'CEBC-treatment'!L6</f>
        <v>0.4149</v>
      </c>
      <c r="L7" s="2">
        <f>'CEBC-treatment'!M6</f>
        <v>7.6071</v>
      </c>
    </row>
    <row r="8" spans="1:13" ht="15.75">
      <c r="A8" s="65" t="s">
        <v>165</v>
      </c>
      <c r="B8" s="3">
        <f>B7*31.25</f>
        <v>93.75</v>
      </c>
      <c r="C8" s="66" t="s">
        <v>34</v>
      </c>
      <c r="J8" t="s">
        <v>207</v>
      </c>
      <c r="K8" s="2">
        <f>'CEBC-treatment'!L7</f>
        <v>0.4149</v>
      </c>
      <c r="L8" s="2">
        <f>'CEBC-treatment'!M7</f>
        <v>3.6071</v>
      </c>
      <c r="M8" s="2"/>
    </row>
    <row r="9" spans="1:13" ht="15.75">
      <c r="A9" s="65" t="s">
        <v>166</v>
      </c>
      <c r="B9" s="130">
        <v>30</v>
      </c>
      <c r="C9" s="66" t="s">
        <v>34</v>
      </c>
      <c r="J9" t="s">
        <v>208</v>
      </c>
      <c r="K9" s="2">
        <f>'CEBC-treatment'!L8</f>
        <v>0.4188</v>
      </c>
      <c r="L9" s="2">
        <v>7.5666</v>
      </c>
      <c r="M9" s="2"/>
    </row>
    <row r="10" spans="1:13" ht="15.75">
      <c r="A10" s="65" t="s">
        <v>167</v>
      </c>
      <c r="B10" s="128">
        <f>B9-B8</f>
        <v>-63.75</v>
      </c>
      <c r="C10" s="66" t="s">
        <v>34</v>
      </c>
      <c r="J10" t="s">
        <v>149</v>
      </c>
      <c r="K10" s="2">
        <v>0.3813</v>
      </c>
      <c r="L10" s="2">
        <v>4.4622</v>
      </c>
      <c r="M10" s="2"/>
    </row>
    <row r="11" spans="1:3" ht="12.75">
      <c r="A11" s="65" t="s">
        <v>168</v>
      </c>
      <c r="B11" s="85">
        <f>IF(1-(0.1/B7)&gt;((((B8-B9)/31.25))+0.64)/B7,((((B8-B9)/31.25))+0.64)/B7,1-(0.1/B7))</f>
        <v>0.8933333333333334</v>
      </c>
      <c r="C11" s="66"/>
    </row>
    <row r="12" spans="1:3" ht="12.75">
      <c r="A12" s="65" t="s">
        <v>170</v>
      </c>
      <c r="B12" s="132">
        <v>2.2</v>
      </c>
      <c r="C12" s="66" t="s">
        <v>35</v>
      </c>
    </row>
    <row r="13" spans="1:13" ht="12.75">
      <c r="A13" s="65" t="s">
        <v>169</v>
      </c>
      <c r="B13" s="76">
        <f>LOOKUP('De-Sulph'!B11*100,Equa!B4:B154,Equa!A4:A154)</f>
        <v>74</v>
      </c>
      <c r="C13" s="66" t="s">
        <v>36</v>
      </c>
      <c r="J13" s="123" t="s">
        <v>209</v>
      </c>
      <c r="K13" s="123"/>
      <c r="L13" s="123"/>
      <c r="M13" s="2"/>
    </row>
    <row r="14" spans="1:13" ht="12.75">
      <c r="A14" s="65" t="s">
        <v>171</v>
      </c>
      <c r="B14" s="75">
        <f>(B13/1000)*B12</f>
        <v>0.1628</v>
      </c>
      <c r="C14" s="66" t="s">
        <v>37</v>
      </c>
      <c r="J14" s="124">
        <f>IF($B$32&gt;228,38,IF($B$32&gt;96,16,IF($B$32&gt;0.1,8,"n.d.")))</f>
        <v>16</v>
      </c>
      <c r="K14" s="123"/>
      <c r="L14" s="123"/>
      <c r="M14" s="2"/>
    </row>
    <row r="15" spans="1:13" ht="12.75">
      <c r="A15" s="65" t="s">
        <v>172</v>
      </c>
      <c r="B15" s="133">
        <v>0</v>
      </c>
      <c r="C15" s="66" t="s">
        <v>37</v>
      </c>
      <c r="J15" s="123">
        <f>$B$32/$J$14</f>
        <v>6.7549189814814685</v>
      </c>
      <c r="K15" s="123">
        <f>J15-TRUNC(J15)</f>
        <v>0.7549189814814685</v>
      </c>
      <c r="L15" s="123">
        <f>IF(K15&gt;0.1,1,0)</f>
        <v>1</v>
      </c>
      <c r="M15" s="2"/>
    </row>
    <row r="16" spans="1:13" ht="12.75">
      <c r="A16" s="65" t="s">
        <v>173</v>
      </c>
      <c r="B16" s="133">
        <v>0.2</v>
      </c>
      <c r="C16" s="66" t="s">
        <v>37</v>
      </c>
      <c r="J16" s="123" t="s">
        <v>210</v>
      </c>
      <c r="K16" s="123"/>
      <c r="L16" s="123"/>
      <c r="M16" s="2"/>
    </row>
    <row r="17" spans="1:13" ht="12.75">
      <c r="A17" s="65" t="s">
        <v>163</v>
      </c>
      <c r="B17" s="75">
        <f>SUM(B14:B16)</f>
        <v>0.3628</v>
      </c>
      <c r="C17" s="66" t="s">
        <v>37</v>
      </c>
      <c r="J17" s="124">
        <f>IF($B$32&gt;228,92000,IF($B$32&gt;96,72000,IF($B$32&gt;0.1,48000,"n.d.")))</f>
        <v>72000</v>
      </c>
      <c r="K17" s="123"/>
      <c r="L17" s="123"/>
      <c r="M17" s="2"/>
    </row>
    <row r="18" spans="1:3" ht="12.75">
      <c r="A18" s="65" t="s">
        <v>174</v>
      </c>
      <c r="B18" s="130">
        <v>0.44</v>
      </c>
      <c r="C18" s="66"/>
    </row>
    <row r="19" spans="1:3" ht="15.75">
      <c r="A19" s="65" t="s">
        <v>38</v>
      </c>
      <c r="B19" s="130">
        <v>2.78</v>
      </c>
      <c r="C19" s="66"/>
    </row>
    <row r="20" spans="1:3" ht="12.75">
      <c r="A20" s="65" t="s">
        <v>39</v>
      </c>
      <c r="B20" s="67">
        <f>((-2.0336*B7)+93.344)/100</f>
        <v>0.872432</v>
      </c>
      <c r="C20" s="66"/>
    </row>
    <row r="21" spans="1:6" ht="12.75">
      <c r="A21" s="65" t="s">
        <v>175</v>
      </c>
      <c r="B21" s="86">
        <f>((B45*B3*10000)*(B19*(1-B18)))*F21</f>
        <v>821990.4</v>
      </c>
      <c r="C21" s="66" t="s">
        <v>40</v>
      </c>
      <c r="D21" s="79" t="s">
        <v>190</v>
      </c>
      <c r="E21" s="46"/>
      <c r="F21" s="80">
        <v>1.1</v>
      </c>
    </row>
    <row r="22" spans="1:13" ht="12.75">
      <c r="A22" s="65" t="s">
        <v>176</v>
      </c>
      <c r="B22" s="68">
        <f>B21/((B5*B20)*365)</f>
        <v>1.0325290650277317</v>
      </c>
      <c r="C22" s="66" t="s">
        <v>32</v>
      </c>
      <c r="M22" s="2"/>
    </row>
    <row r="23" spans="1:13" ht="12.75" customHeight="1">
      <c r="A23" s="65" t="s">
        <v>177</v>
      </c>
      <c r="B23" s="86">
        <f>B5*365*B17</f>
        <v>331055</v>
      </c>
      <c r="C23" s="66" t="s">
        <v>10</v>
      </c>
      <c r="M23" s="2"/>
    </row>
    <row r="24" spans="1:13" ht="12.75" customHeight="1" thickBot="1">
      <c r="A24" s="62" t="s">
        <v>178</v>
      </c>
      <c r="B24" s="87">
        <f>B17*(B21/B20)</f>
        <v>341823.9096227557</v>
      </c>
      <c r="C24" s="61" t="s">
        <v>10</v>
      </c>
      <c r="M24" s="2"/>
    </row>
    <row r="25" spans="1:13" ht="18.75" thickBot="1">
      <c r="A25" s="84" t="s">
        <v>179</v>
      </c>
      <c r="B25" s="82"/>
      <c r="C25" s="83"/>
      <c r="M25" s="2"/>
    </row>
    <row r="26" spans="1:13" ht="12.75" customHeight="1">
      <c r="A26" s="65" t="s">
        <v>180</v>
      </c>
      <c r="B26" s="134">
        <v>0.3</v>
      </c>
      <c r="C26" s="66"/>
      <c r="M26" s="2"/>
    </row>
    <row r="27" spans="1:13" ht="15.75">
      <c r="A27" s="65" t="s">
        <v>41</v>
      </c>
      <c r="B27" s="135">
        <v>3</v>
      </c>
      <c r="C27" s="66"/>
      <c r="M27" s="2"/>
    </row>
    <row r="28" spans="1:13" ht="12.75">
      <c r="A28" s="65" t="s">
        <v>181</v>
      </c>
      <c r="B28" s="117">
        <f>(B5/24)/B26</f>
        <v>347.22222222222223</v>
      </c>
      <c r="C28" s="66" t="s">
        <v>42</v>
      </c>
      <c r="M28" s="2"/>
    </row>
    <row r="29" spans="1:3" ht="12.75">
      <c r="A29" s="65" t="s">
        <v>182</v>
      </c>
      <c r="B29" s="116">
        <f>1/((B26/B27)+(1-B26))</f>
        <v>1.25</v>
      </c>
      <c r="C29" s="66" t="s">
        <v>43</v>
      </c>
    </row>
    <row r="30" spans="1:3" ht="12.75">
      <c r="A30" s="65" t="s">
        <v>183</v>
      </c>
      <c r="B30" s="116">
        <f>(B28/B29)/60</f>
        <v>4.62962962962963</v>
      </c>
      <c r="C30" s="66" t="s">
        <v>44</v>
      </c>
    </row>
    <row r="31" spans="1:3" ht="12.75">
      <c r="A31" s="65" t="s">
        <v>184</v>
      </c>
      <c r="B31" s="127">
        <f>(minflot!L2)*2</f>
        <v>20.29999999999996</v>
      </c>
      <c r="C31" s="66" t="s">
        <v>45</v>
      </c>
    </row>
    <row r="32" spans="1:6" ht="12.75">
      <c r="A32" s="121" t="s">
        <v>185</v>
      </c>
      <c r="B32" s="118">
        <f>(B31*B30)*F32</f>
        <v>108.0787037037035</v>
      </c>
      <c r="C32" s="66" t="s">
        <v>29</v>
      </c>
      <c r="D32" s="79" t="s">
        <v>190</v>
      </c>
      <c r="E32" s="46"/>
      <c r="F32" s="114">
        <v>1.15</v>
      </c>
    </row>
    <row r="33" spans="1:6" ht="12.75">
      <c r="A33" s="122" t="s">
        <v>186</v>
      </c>
      <c r="B33" s="117">
        <f>J14</f>
        <v>16</v>
      </c>
      <c r="C33" s="66" t="s">
        <v>29</v>
      </c>
      <c r="D33" s="43"/>
      <c r="E33" s="43"/>
      <c r="F33" s="115"/>
    </row>
    <row r="34" spans="1:6" ht="12.75">
      <c r="A34" s="122" t="s">
        <v>187</v>
      </c>
      <c r="B34" s="119">
        <f>TRUNC(J15)+L15</f>
        <v>7</v>
      </c>
      <c r="C34" s="66"/>
      <c r="D34" s="43"/>
      <c r="E34" s="43"/>
      <c r="F34" s="115"/>
    </row>
    <row r="35" spans="1:6" ht="12.75">
      <c r="A35" s="121" t="s">
        <v>188</v>
      </c>
      <c r="B35" s="120">
        <f>B34*J17</f>
        <v>504000</v>
      </c>
      <c r="C35" s="66" t="s">
        <v>10</v>
      </c>
      <c r="D35" s="43"/>
      <c r="E35" s="43"/>
      <c r="F35" s="115"/>
    </row>
    <row r="36" spans="1:3" ht="13.5" thickBot="1">
      <c r="A36" s="62" t="s">
        <v>189</v>
      </c>
      <c r="B36" s="87">
        <f>B35*2</f>
        <v>1008000</v>
      </c>
      <c r="C36" s="61" t="s">
        <v>10</v>
      </c>
    </row>
    <row r="39" ht="13.5" thickBot="1"/>
    <row r="40" spans="1:14" ht="16.5" thickBot="1">
      <c r="A40" s="34" t="s">
        <v>191</v>
      </c>
      <c r="B40" s="36" t="s">
        <v>192</v>
      </c>
      <c r="C40" s="15"/>
      <c r="D40" s="15"/>
      <c r="E40" s="29"/>
      <c r="F40" s="29"/>
      <c r="G40" s="92">
        <v>1</v>
      </c>
      <c r="H40" s="30"/>
      <c r="N40" s="2"/>
    </row>
    <row r="41" spans="1:14" ht="12.75">
      <c r="A41" s="13"/>
      <c r="B41" s="14" t="s">
        <v>112</v>
      </c>
      <c r="C41" s="14" t="s">
        <v>2</v>
      </c>
      <c r="D41" s="14" t="s">
        <v>193</v>
      </c>
      <c r="E41" s="15"/>
      <c r="F41" s="15"/>
      <c r="G41" s="93" t="s">
        <v>114</v>
      </c>
      <c r="H41" s="17" t="s">
        <v>194</v>
      </c>
      <c r="N41" s="2"/>
    </row>
    <row r="42" spans="1:14" ht="12.75">
      <c r="A42" s="18"/>
      <c r="B42" s="4" t="s">
        <v>7</v>
      </c>
      <c r="C42" s="4" t="s">
        <v>8</v>
      </c>
      <c r="D42" s="4" t="s">
        <v>9</v>
      </c>
      <c r="E42" s="3"/>
      <c r="F42" s="3"/>
      <c r="G42" s="94" t="s">
        <v>10</v>
      </c>
      <c r="H42" s="19" t="s">
        <v>11</v>
      </c>
      <c r="N42" s="2"/>
    </row>
    <row r="43" spans="1:14" ht="12.75">
      <c r="A43" s="20" t="s">
        <v>195</v>
      </c>
      <c r="B43" s="104">
        <v>0.5</v>
      </c>
      <c r="C43" s="104">
        <v>1.5</v>
      </c>
      <c r="D43" s="21">
        <f>(K10*C43)+L10</f>
        <v>5.03415</v>
      </c>
      <c r="E43" s="21"/>
      <c r="F43" s="21"/>
      <c r="G43" s="95">
        <f>(B$3*10000*B43*D43)*G40</f>
        <v>1510245</v>
      </c>
      <c r="H43" s="24">
        <f>(G43/B$2)*G40</f>
        <v>25170.75</v>
      </c>
      <c r="N43" s="2"/>
    </row>
    <row r="44" spans="1:14" ht="12.75">
      <c r="A44" s="20" t="s">
        <v>196</v>
      </c>
      <c r="B44" s="104">
        <v>0</v>
      </c>
      <c r="C44" s="104"/>
      <c r="D44" s="21"/>
      <c r="E44" s="21"/>
      <c r="F44" s="21"/>
      <c r="G44" s="96"/>
      <c r="H44" s="25"/>
      <c r="N44" s="2"/>
    </row>
    <row r="45" spans="1:8" ht="12.75">
      <c r="A45" s="20" t="s">
        <v>197</v>
      </c>
      <c r="B45" s="104">
        <v>0.8</v>
      </c>
      <c r="C45" s="104">
        <v>0.5</v>
      </c>
      <c r="D45" s="21">
        <f>(K8*C45)+L8</f>
        <v>3.81455</v>
      </c>
      <c r="E45" s="21"/>
      <c r="F45" s="21"/>
      <c r="G45" s="95">
        <f>(B$3*10000*B45*D45)*G40</f>
        <v>1830984</v>
      </c>
      <c r="H45" s="24">
        <f>(G45/B$2)*G40</f>
        <v>30516.4</v>
      </c>
    </row>
    <row r="46" spans="1:8" ht="12.75">
      <c r="A46" s="20" t="s">
        <v>198</v>
      </c>
      <c r="B46" s="104">
        <v>0.3</v>
      </c>
      <c r="C46" s="104">
        <v>1.5</v>
      </c>
      <c r="D46" s="21">
        <f>(K10*C46)+L10</f>
        <v>5.03415</v>
      </c>
      <c r="E46" s="21"/>
      <c r="F46" s="21"/>
      <c r="G46" s="95">
        <f>(B$3*10000*B46*D46)*G40</f>
        <v>906147.0000000001</v>
      </c>
      <c r="H46" s="24">
        <f>(G46/B$2)*G40</f>
        <v>15102.450000000003</v>
      </c>
    </row>
    <row r="47" spans="1:8" ht="12.75">
      <c r="A47" s="20" t="s">
        <v>199</v>
      </c>
      <c r="B47" s="104">
        <v>0</v>
      </c>
      <c r="C47" s="104">
        <v>1.5</v>
      </c>
      <c r="D47" s="21">
        <f>(K10*C47)+L10</f>
        <v>5.03415</v>
      </c>
      <c r="E47" s="21"/>
      <c r="F47" s="21"/>
      <c r="G47" s="95">
        <f>(B$3*10000*B47*D47)*G40</f>
        <v>0</v>
      </c>
      <c r="H47" s="24">
        <f>(G47/B$2)*G40</f>
        <v>0</v>
      </c>
    </row>
    <row r="48" spans="1:8" ht="12.75">
      <c r="A48" s="18" t="s">
        <v>200</v>
      </c>
      <c r="B48" s="105">
        <v>0</v>
      </c>
      <c r="C48" s="105">
        <v>5</v>
      </c>
      <c r="D48" s="4">
        <f>(K$9*(C48))+L$9</f>
        <v>9.6606</v>
      </c>
      <c r="E48" s="4"/>
      <c r="F48" s="4"/>
      <c r="G48" s="97">
        <f>(B$3*10000*B48*D48)*G40</f>
        <v>0</v>
      </c>
      <c r="H48" s="37">
        <f>(G48/B$2)*G40</f>
        <v>0</v>
      </c>
    </row>
    <row r="49" spans="1:8" ht="12.75">
      <c r="A49" s="20"/>
      <c r="B49" s="21" t="s">
        <v>201</v>
      </c>
      <c r="C49" s="21"/>
      <c r="D49" s="21"/>
      <c r="E49" s="21"/>
      <c r="F49" s="21"/>
      <c r="G49" s="98" t="s">
        <v>114</v>
      </c>
      <c r="H49" s="22" t="s">
        <v>194</v>
      </c>
    </row>
    <row r="50" spans="1:8" ht="12.75">
      <c r="A50" s="18"/>
      <c r="B50" s="4" t="s">
        <v>11</v>
      </c>
      <c r="C50" s="4"/>
      <c r="D50" s="4"/>
      <c r="E50" s="4"/>
      <c r="F50" s="4"/>
      <c r="G50" s="94" t="s">
        <v>10</v>
      </c>
      <c r="H50" s="19" t="s">
        <v>11</v>
      </c>
    </row>
    <row r="51" spans="1:8" ht="12.75">
      <c r="A51" s="18" t="s">
        <v>141</v>
      </c>
      <c r="B51" s="105">
        <v>10000</v>
      </c>
      <c r="C51" s="4"/>
      <c r="D51" s="4"/>
      <c r="E51" s="4"/>
      <c r="F51" s="4"/>
      <c r="G51" s="97">
        <f>(B51*B3)*G40</f>
        <v>600000</v>
      </c>
      <c r="H51" s="37">
        <f>(G51/B$2)*G40</f>
        <v>10000</v>
      </c>
    </row>
    <row r="52" spans="1:8" ht="12.75">
      <c r="A52" s="20"/>
      <c r="B52" s="21" t="s">
        <v>201</v>
      </c>
      <c r="C52" s="21" t="s">
        <v>202</v>
      </c>
      <c r="D52" s="21"/>
      <c r="E52" s="21"/>
      <c r="F52" s="21"/>
      <c r="G52" s="98" t="s">
        <v>114</v>
      </c>
      <c r="H52" s="22" t="s">
        <v>194</v>
      </c>
    </row>
    <row r="53" spans="1:8" ht="12.75">
      <c r="A53" s="18"/>
      <c r="B53" s="4" t="s">
        <v>15</v>
      </c>
      <c r="C53" s="4" t="s">
        <v>16</v>
      </c>
      <c r="D53" s="4"/>
      <c r="E53" s="4"/>
      <c r="F53" s="4"/>
      <c r="G53" s="94" t="s">
        <v>10</v>
      </c>
      <c r="H53" s="19" t="s">
        <v>11</v>
      </c>
    </row>
    <row r="54" spans="1:8" ht="12.75">
      <c r="A54" s="18" t="s">
        <v>145</v>
      </c>
      <c r="B54" s="105">
        <v>100</v>
      </c>
      <c r="C54" s="105">
        <v>4000</v>
      </c>
      <c r="D54" s="4"/>
      <c r="E54" s="4"/>
      <c r="F54" s="4"/>
      <c r="G54" s="97">
        <f>(B54*C54)*G40</f>
        <v>400000</v>
      </c>
      <c r="H54" s="33">
        <f>(G54/B2)*G40</f>
        <v>6666.666666666667</v>
      </c>
    </row>
    <row r="55" spans="1:8" ht="12.75">
      <c r="A55" s="20"/>
      <c r="B55" s="21" t="s">
        <v>201</v>
      </c>
      <c r="C55" s="21" t="s">
        <v>203</v>
      </c>
      <c r="D55" s="21"/>
      <c r="E55" s="21"/>
      <c r="F55" s="21"/>
      <c r="G55" s="98" t="s">
        <v>114</v>
      </c>
      <c r="H55" s="22" t="s">
        <v>194</v>
      </c>
    </row>
    <row r="56" spans="1:8" ht="12.75">
      <c r="A56" s="18"/>
      <c r="B56" s="4" t="s">
        <v>9</v>
      </c>
      <c r="C56" s="4" t="s">
        <v>19</v>
      </c>
      <c r="D56" s="4"/>
      <c r="E56" s="4"/>
      <c r="F56" s="4"/>
      <c r="G56" s="94" t="s">
        <v>10</v>
      </c>
      <c r="H56" s="19" t="s">
        <v>11</v>
      </c>
    </row>
    <row r="57" spans="1:8" ht="12.75">
      <c r="A57" s="18" t="s">
        <v>146</v>
      </c>
      <c r="B57" s="105">
        <v>0</v>
      </c>
      <c r="C57" s="105">
        <v>0</v>
      </c>
      <c r="D57" s="4"/>
      <c r="E57" s="4"/>
      <c r="F57" s="4"/>
      <c r="G57" s="97">
        <f>(C57*B57)*G40</f>
        <v>0</v>
      </c>
      <c r="H57" s="33">
        <f>(G57/B2)*G40</f>
        <v>0</v>
      </c>
    </row>
    <row r="58" spans="1:8" ht="12.75">
      <c r="A58" s="20"/>
      <c r="B58" s="21" t="s">
        <v>204</v>
      </c>
      <c r="C58" s="21"/>
      <c r="D58" s="21"/>
      <c r="E58" s="21"/>
      <c r="F58" s="21"/>
      <c r="G58" s="98" t="s">
        <v>114</v>
      </c>
      <c r="H58" s="22" t="s">
        <v>194</v>
      </c>
    </row>
    <row r="59" spans="1:8" ht="12.75">
      <c r="A59" s="18"/>
      <c r="B59" s="4" t="s">
        <v>11</v>
      </c>
      <c r="C59" s="4"/>
      <c r="D59" s="4"/>
      <c r="E59" s="4"/>
      <c r="F59" s="4"/>
      <c r="G59" s="94" t="s">
        <v>10</v>
      </c>
      <c r="H59" s="19" t="s">
        <v>11</v>
      </c>
    </row>
    <row r="60" spans="1:8" ht="13.5" thickBot="1">
      <c r="A60" s="23" t="s">
        <v>147</v>
      </c>
      <c r="B60" s="106">
        <v>20000</v>
      </c>
      <c r="C60" s="56"/>
      <c r="D60" s="5"/>
      <c r="E60" s="5"/>
      <c r="F60" s="5"/>
      <c r="G60" s="99">
        <f>(B60*B3)*G40</f>
        <v>1200000</v>
      </c>
      <c r="H60" s="59">
        <f>(G60/B$2)*G40</f>
        <v>20000</v>
      </c>
    </row>
    <row r="61" spans="3:8" ht="18">
      <c r="C61" s="6" t="s">
        <v>205</v>
      </c>
      <c r="D61" s="88"/>
      <c r="E61" s="88"/>
      <c r="F61" s="88"/>
      <c r="G61" s="60">
        <f>SUM(G43:G60)</f>
        <v>6447376</v>
      </c>
      <c r="H61" s="60">
        <f>SUM(H43:H60)</f>
        <v>107456.26666666668</v>
      </c>
    </row>
    <row r="62" spans="4:8" ht="18">
      <c r="D62" s="6" t="s">
        <v>116</v>
      </c>
      <c r="E62" s="88"/>
      <c r="F62" s="88"/>
      <c r="G62" s="60">
        <f>ROUND(G61,-3)</f>
        <v>6447000</v>
      </c>
      <c r="H62" s="60">
        <f>ROUND(H61,-2)</f>
        <v>107500</v>
      </c>
    </row>
  </sheetData>
  <printOptions/>
  <pageMargins left="0.75" right="0.75" top="1" bottom="1" header="0.4921259845" footer="0.492125984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C9">
      <selection activeCell="I42" sqref="I42"/>
    </sheetView>
  </sheetViews>
  <sheetFormatPr defaultColWidth="11.421875" defaultRowHeight="12.75"/>
  <sheetData>
    <row r="1" spans="1:6" ht="12.75">
      <c r="A1" t="s">
        <v>46</v>
      </c>
      <c r="E1" s="1" t="s">
        <v>2</v>
      </c>
      <c r="F1" s="1" t="s">
        <v>30</v>
      </c>
    </row>
    <row r="2" spans="1:7" ht="12.75">
      <c r="A2" t="s">
        <v>47</v>
      </c>
      <c r="E2" s="1">
        <f>B11</f>
        <v>1</v>
      </c>
      <c r="F2" s="1">
        <f>B16</f>
        <v>4.676</v>
      </c>
      <c r="G2" t="s">
        <v>48</v>
      </c>
    </row>
    <row r="3" spans="1:6" ht="12.75">
      <c r="A3" t="s">
        <v>2</v>
      </c>
      <c r="B3">
        <v>1</v>
      </c>
      <c r="C3" t="s">
        <v>27</v>
      </c>
      <c r="E3" s="1">
        <f>B19</f>
        <v>5</v>
      </c>
      <c r="F3" s="1">
        <f>B24</f>
        <v>6.118</v>
      </c>
    </row>
    <row r="4" spans="1:6" ht="12.75">
      <c r="A4" t="s">
        <v>49</v>
      </c>
      <c r="B4">
        <f>10000</f>
        <v>10000</v>
      </c>
      <c r="C4" t="s">
        <v>28</v>
      </c>
      <c r="E4" s="1">
        <f>B27</f>
        <v>10</v>
      </c>
      <c r="F4" s="1">
        <f>B32</f>
        <v>7.90975</v>
      </c>
    </row>
    <row r="5" spans="1:6" ht="12.75">
      <c r="A5" t="s">
        <v>1</v>
      </c>
      <c r="B5">
        <v>0.3</v>
      </c>
      <c r="C5" t="s">
        <v>12</v>
      </c>
      <c r="E5" s="1">
        <f>B35</f>
        <v>15</v>
      </c>
      <c r="F5" s="1">
        <f>B40</f>
        <v>9.7015</v>
      </c>
    </row>
    <row r="6" spans="1:7" ht="12.75">
      <c r="A6" t="s">
        <v>50</v>
      </c>
      <c r="B6">
        <f>B4*B5</f>
        <v>3000</v>
      </c>
      <c r="C6" t="s">
        <v>29</v>
      </c>
      <c r="E6" s="1">
        <v>1.5</v>
      </c>
      <c r="F6" s="1">
        <f>4.7*1.09</f>
        <v>5.123</v>
      </c>
      <c r="G6" t="s">
        <v>51</v>
      </c>
    </row>
    <row r="7" spans="1:6" ht="12.75">
      <c r="A7" t="s">
        <v>52</v>
      </c>
      <c r="B7">
        <v>14028</v>
      </c>
      <c r="C7" t="s">
        <v>53</v>
      </c>
      <c r="E7" s="1">
        <v>2.5</v>
      </c>
      <c r="F7" s="1">
        <f>5.1*1.093</f>
        <v>5.574299999999999</v>
      </c>
    </row>
    <row r="8" spans="1:6" ht="12.75">
      <c r="A8" t="s">
        <v>52</v>
      </c>
      <c r="B8">
        <f>B7/B6</f>
        <v>4.676</v>
      </c>
      <c r="C8" t="s">
        <v>30</v>
      </c>
      <c r="E8" s="1">
        <v>5.5</v>
      </c>
      <c r="F8" s="1">
        <f>6.4*1.093</f>
        <v>6.9952000000000005</v>
      </c>
    </row>
    <row r="9" spans="5:7" ht="12.75">
      <c r="E9" s="1">
        <v>1</v>
      </c>
      <c r="F9" s="1">
        <v>3</v>
      </c>
      <c r="G9" t="s">
        <v>54</v>
      </c>
    </row>
    <row r="10" spans="1:7" ht="12.75">
      <c r="A10" t="s">
        <v>3</v>
      </c>
      <c r="E10" s="1">
        <v>3</v>
      </c>
      <c r="F10" s="1">
        <v>6</v>
      </c>
      <c r="G10" t="s">
        <v>55</v>
      </c>
    </row>
    <row r="11" spans="1:6" ht="12.75">
      <c r="A11" t="s">
        <v>2</v>
      </c>
      <c r="B11">
        <v>1</v>
      </c>
      <c r="C11" t="s">
        <v>27</v>
      </c>
      <c r="E11" s="1">
        <v>4</v>
      </c>
      <c r="F11" s="1">
        <v>7.5</v>
      </c>
    </row>
    <row r="12" spans="1:6" ht="12.75">
      <c r="A12" t="s">
        <v>49</v>
      </c>
      <c r="B12">
        <f>10000</f>
        <v>10000</v>
      </c>
      <c r="C12" t="s">
        <v>28</v>
      </c>
      <c r="E12" s="1">
        <v>7.5</v>
      </c>
      <c r="F12" s="1">
        <v>8</v>
      </c>
    </row>
    <row r="13" spans="1:6" ht="12.75">
      <c r="A13" t="s">
        <v>1</v>
      </c>
      <c r="B13">
        <v>0.4</v>
      </c>
      <c r="C13" t="s">
        <v>12</v>
      </c>
      <c r="E13" s="1">
        <v>7</v>
      </c>
      <c r="F13" s="1">
        <v>6.97</v>
      </c>
    </row>
    <row r="14" spans="1:3" ht="12.75">
      <c r="A14" t="s">
        <v>50</v>
      </c>
      <c r="B14">
        <f>B12*B13</f>
        <v>4000</v>
      </c>
      <c r="C14" t="s">
        <v>29</v>
      </c>
    </row>
    <row r="15" spans="1:3" ht="12.75">
      <c r="A15" t="s">
        <v>52</v>
      </c>
      <c r="B15">
        <v>18704</v>
      </c>
      <c r="C15" t="s">
        <v>53</v>
      </c>
    </row>
    <row r="16" spans="1:3" ht="12.75">
      <c r="A16" t="s">
        <v>52</v>
      </c>
      <c r="B16">
        <f>B15/B14</f>
        <v>4.676</v>
      </c>
      <c r="C16" t="s">
        <v>30</v>
      </c>
    </row>
    <row r="18" ht="12.75">
      <c r="A18" t="s">
        <v>3</v>
      </c>
    </row>
    <row r="19" spans="1:3" ht="12.75">
      <c r="A19" t="s">
        <v>2</v>
      </c>
      <c r="B19">
        <v>5</v>
      </c>
      <c r="C19" t="s">
        <v>27</v>
      </c>
    </row>
    <row r="20" spans="1:3" ht="12.75">
      <c r="A20" t="s">
        <v>49</v>
      </c>
      <c r="B20">
        <f>10000</f>
        <v>10000</v>
      </c>
      <c r="C20" t="s">
        <v>28</v>
      </c>
    </row>
    <row r="21" spans="1:3" ht="12.75">
      <c r="A21" t="s">
        <v>1</v>
      </c>
      <c r="B21">
        <v>0.4</v>
      </c>
      <c r="C21" t="s">
        <v>12</v>
      </c>
    </row>
    <row r="22" spans="1:3" ht="12.75">
      <c r="A22" t="s">
        <v>50</v>
      </c>
      <c r="B22">
        <f>B20*B21</f>
        <v>4000</v>
      </c>
      <c r="C22" t="s">
        <v>29</v>
      </c>
    </row>
    <row r="23" spans="1:3" ht="12.75">
      <c r="A23" t="s">
        <v>52</v>
      </c>
      <c r="B23">
        <v>24472</v>
      </c>
      <c r="C23" t="s">
        <v>53</v>
      </c>
    </row>
    <row r="24" spans="1:3" ht="12.75">
      <c r="A24" t="s">
        <v>52</v>
      </c>
      <c r="B24">
        <f>B23/B22</f>
        <v>6.118</v>
      </c>
      <c r="C24" t="s">
        <v>30</v>
      </c>
    </row>
    <row r="26" ht="12.75">
      <c r="A26" t="s">
        <v>3</v>
      </c>
    </row>
    <row r="27" spans="1:3" ht="12.75">
      <c r="A27" t="s">
        <v>2</v>
      </c>
      <c r="B27">
        <v>10</v>
      </c>
      <c r="C27" t="s">
        <v>27</v>
      </c>
    </row>
    <row r="28" spans="1:3" ht="12.75">
      <c r="A28" t="s">
        <v>49</v>
      </c>
      <c r="B28">
        <f>10000</f>
        <v>10000</v>
      </c>
      <c r="C28" t="s">
        <v>28</v>
      </c>
    </row>
    <row r="29" spans="1:3" ht="12.75">
      <c r="A29" t="s">
        <v>1</v>
      </c>
      <c r="B29">
        <v>0.4</v>
      </c>
      <c r="C29" t="s">
        <v>12</v>
      </c>
    </row>
    <row r="30" spans="1:3" ht="12.75">
      <c r="A30" t="s">
        <v>50</v>
      </c>
      <c r="B30">
        <f>B28*B29</f>
        <v>4000</v>
      </c>
      <c r="C30" t="s">
        <v>29</v>
      </c>
    </row>
    <row r="31" spans="1:3" ht="12.75">
      <c r="A31" t="s">
        <v>52</v>
      </c>
      <c r="B31">
        <v>31639</v>
      </c>
      <c r="C31" t="s">
        <v>53</v>
      </c>
    </row>
    <row r="32" spans="1:3" ht="12.75">
      <c r="A32" t="s">
        <v>52</v>
      </c>
      <c r="B32">
        <f>B31/B30</f>
        <v>7.90975</v>
      </c>
      <c r="C32" t="s">
        <v>30</v>
      </c>
    </row>
    <row r="34" ht="12.75">
      <c r="A34" t="s">
        <v>3</v>
      </c>
    </row>
    <row r="35" spans="1:3" ht="12.75">
      <c r="A35" t="s">
        <v>2</v>
      </c>
      <c r="B35">
        <v>15</v>
      </c>
      <c r="C35" t="s">
        <v>27</v>
      </c>
    </row>
    <row r="36" spans="1:3" ht="12.75">
      <c r="A36" t="s">
        <v>49</v>
      </c>
      <c r="B36">
        <f>10000</f>
        <v>10000</v>
      </c>
      <c r="C36" t="s">
        <v>28</v>
      </c>
    </row>
    <row r="37" spans="1:3" ht="12.75">
      <c r="A37" t="s">
        <v>1</v>
      </c>
      <c r="B37">
        <v>0.4</v>
      </c>
      <c r="C37" t="s">
        <v>12</v>
      </c>
    </row>
    <row r="38" spans="1:3" ht="12.75">
      <c r="A38" t="s">
        <v>50</v>
      </c>
      <c r="B38">
        <f>B36*B37</f>
        <v>4000</v>
      </c>
      <c r="C38" t="s">
        <v>29</v>
      </c>
    </row>
    <row r="39" spans="1:3" ht="12.75">
      <c r="A39" t="s">
        <v>52</v>
      </c>
      <c r="B39">
        <v>38806</v>
      </c>
      <c r="C39" t="s">
        <v>53</v>
      </c>
    </row>
    <row r="40" spans="1:3" ht="12.75">
      <c r="A40" t="s">
        <v>52</v>
      </c>
      <c r="B40">
        <f>B39/B38</f>
        <v>9.7015</v>
      </c>
      <c r="C40" t="s">
        <v>30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B6">
      <selection activeCell="E7" sqref="E7"/>
    </sheetView>
  </sheetViews>
  <sheetFormatPr defaultColWidth="11.421875" defaultRowHeight="12.75"/>
  <cols>
    <col min="5" max="5" width="12.28125" style="0" customWidth="1"/>
  </cols>
  <sheetData>
    <row r="1" spans="1:6" ht="12.75">
      <c r="A1" t="s">
        <v>46</v>
      </c>
      <c r="E1" s="1" t="s">
        <v>56</v>
      </c>
      <c r="F1" s="1" t="s">
        <v>30</v>
      </c>
    </row>
    <row r="2" spans="1:7" ht="12.75">
      <c r="A2" t="s">
        <v>57</v>
      </c>
      <c r="E2">
        <v>1.5</v>
      </c>
      <c r="F2">
        <f>5.65*1.65</f>
        <v>9.3225</v>
      </c>
      <c r="G2" s="1" t="s">
        <v>51</v>
      </c>
    </row>
    <row r="3" spans="1:6" ht="12.75">
      <c r="A3" t="s">
        <v>2</v>
      </c>
      <c r="B3">
        <v>1</v>
      </c>
      <c r="C3" t="s">
        <v>27</v>
      </c>
      <c r="E3">
        <v>2.5</v>
      </c>
      <c r="F3">
        <f>6.3*1.65</f>
        <v>10.395</v>
      </c>
    </row>
    <row r="4" spans="1:6" ht="12.75">
      <c r="A4" t="s">
        <v>49</v>
      </c>
      <c r="B4">
        <f>10000</f>
        <v>10000</v>
      </c>
      <c r="C4" t="s">
        <v>28</v>
      </c>
      <c r="E4">
        <v>5.5</v>
      </c>
      <c r="F4">
        <f>7.65*1.65</f>
        <v>12.6225</v>
      </c>
    </row>
    <row r="5" spans="1:7" ht="12.75">
      <c r="A5" t="s">
        <v>1</v>
      </c>
      <c r="B5">
        <v>0.5</v>
      </c>
      <c r="C5" t="s">
        <v>12</v>
      </c>
      <c r="E5">
        <v>1</v>
      </c>
      <c r="F5">
        <f>B8</f>
        <v>8.307</v>
      </c>
      <c r="G5" s="1" t="s">
        <v>48</v>
      </c>
    </row>
    <row r="6" spans="1:6" ht="12.75">
      <c r="A6" t="s">
        <v>50</v>
      </c>
      <c r="B6">
        <f>B4*B5</f>
        <v>5000</v>
      </c>
      <c r="C6" t="s">
        <v>29</v>
      </c>
      <c r="E6">
        <v>5</v>
      </c>
      <c r="F6">
        <f>B16</f>
        <v>9.891</v>
      </c>
    </row>
    <row r="7" spans="1:6" ht="12.75">
      <c r="A7" t="s">
        <v>52</v>
      </c>
      <c r="B7">
        <v>41535</v>
      </c>
      <c r="C7" t="s">
        <v>53</v>
      </c>
      <c r="E7">
        <v>10</v>
      </c>
      <c r="F7">
        <f>B24</f>
        <v>11.859</v>
      </c>
    </row>
    <row r="8" spans="1:6" ht="12.75">
      <c r="A8" t="s">
        <v>52</v>
      </c>
      <c r="B8">
        <f>B7/B6</f>
        <v>8.307</v>
      </c>
      <c r="C8" t="s">
        <v>30</v>
      </c>
      <c r="E8">
        <v>15</v>
      </c>
      <c r="F8">
        <f>B32</f>
        <v>13.827</v>
      </c>
    </row>
    <row r="9" spans="5:7" ht="12.75">
      <c r="E9">
        <v>3</v>
      </c>
      <c r="F9">
        <v>7</v>
      </c>
      <c r="G9" t="s">
        <v>55</v>
      </c>
    </row>
    <row r="10" spans="1:6" ht="12.75">
      <c r="A10" t="s">
        <v>57</v>
      </c>
      <c r="E10">
        <v>4</v>
      </c>
      <c r="F10">
        <v>8.5</v>
      </c>
    </row>
    <row r="11" spans="1:6" ht="12.75">
      <c r="A11" t="s">
        <v>2</v>
      </c>
      <c r="B11">
        <v>5</v>
      </c>
      <c r="C11" t="s">
        <v>27</v>
      </c>
      <c r="E11">
        <v>7.5</v>
      </c>
      <c r="F11">
        <v>9</v>
      </c>
    </row>
    <row r="12" spans="1:7" ht="12.75">
      <c r="A12" t="s">
        <v>49</v>
      </c>
      <c r="B12">
        <f>10000</f>
        <v>10000</v>
      </c>
      <c r="C12" t="s">
        <v>28</v>
      </c>
      <c r="E12">
        <v>1</v>
      </c>
      <c r="F12">
        <v>6.19</v>
      </c>
      <c r="G12" t="s">
        <v>58</v>
      </c>
    </row>
    <row r="13" spans="1:3" ht="12.75">
      <c r="A13" t="s">
        <v>1</v>
      </c>
      <c r="B13">
        <v>0.5</v>
      </c>
      <c r="C13" t="s">
        <v>12</v>
      </c>
    </row>
    <row r="14" spans="1:3" ht="12.75">
      <c r="A14" t="s">
        <v>50</v>
      </c>
      <c r="B14">
        <f>B12*B13</f>
        <v>5000</v>
      </c>
      <c r="C14" t="s">
        <v>29</v>
      </c>
    </row>
    <row r="15" spans="1:3" ht="12.75">
      <c r="A15" t="s">
        <v>52</v>
      </c>
      <c r="B15">
        <v>49455</v>
      </c>
      <c r="C15" t="s">
        <v>53</v>
      </c>
    </row>
    <row r="16" spans="1:3" ht="12.75">
      <c r="A16" t="s">
        <v>52</v>
      </c>
      <c r="B16">
        <f>B15/B14</f>
        <v>9.891</v>
      </c>
      <c r="C16" t="s">
        <v>30</v>
      </c>
    </row>
    <row r="18" ht="12.75">
      <c r="A18" t="s">
        <v>57</v>
      </c>
    </row>
    <row r="19" spans="1:3" ht="12.75">
      <c r="A19" t="s">
        <v>2</v>
      </c>
      <c r="B19">
        <v>10</v>
      </c>
      <c r="C19" t="s">
        <v>27</v>
      </c>
    </row>
    <row r="20" spans="1:3" ht="12.75">
      <c r="A20" t="s">
        <v>49</v>
      </c>
      <c r="B20">
        <f>10000</f>
        <v>10000</v>
      </c>
      <c r="C20" t="s">
        <v>28</v>
      </c>
    </row>
    <row r="21" spans="1:3" ht="12.75">
      <c r="A21" t="s">
        <v>1</v>
      </c>
      <c r="B21">
        <v>0.5</v>
      </c>
      <c r="C21" t="s">
        <v>12</v>
      </c>
    </row>
    <row r="22" spans="1:3" ht="12.75">
      <c r="A22" t="s">
        <v>50</v>
      </c>
      <c r="B22">
        <f>B20*B21</f>
        <v>5000</v>
      </c>
      <c r="C22" t="s">
        <v>29</v>
      </c>
    </row>
    <row r="23" spans="1:3" ht="12.75">
      <c r="A23" t="s">
        <v>52</v>
      </c>
      <c r="B23">
        <v>59295</v>
      </c>
      <c r="C23" t="s">
        <v>53</v>
      </c>
    </row>
    <row r="24" spans="1:3" ht="12.75">
      <c r="A24" t="s">
        <v>52</v>
      </c>
      <c r="B24">
        <f>B23/B22</f>
        <v>11.859</v>
      </c>
      <c r="C24" t="s">
        <v>30</v>
      </c>
    </row>
    <row r="26" ht="12.75">
      <c r="A26" t="s">
        <v>57</v>
      </c>
    </row>
    <row r="27" spans="1:3" ht="12.75">
      <c r="A27" t="s">
        <v>2</v>
      </c>
      <c r="B27">
        <v>15</v>
      </c>
      <c r="C27" t="s">
        <v>27</v>
      </c>
    </row>
    <row r="28" spans="1:3" ht="12.75">
      <c r="A28" t="s">
        <v>49</v>
      </c>
      <c r="B28">
        <f>10000</f>
        <v>10000</v>
      </c>
      <c r="C28" t="s">
        <v>28</v>
      </c>
    </row>
    <row r="29" spans="1:3" ht="12.75">
      <c r="A29" t="s">
        <v>1</v>
      </c>
      <c r="B29">
        <v>0.5</v>
      </c>
      <c r="C29" t="s">
        <v>12</v>
      </c>
    </row>
    <row r="30" spans="1:3" ht="12.75">
      <c r="A30" t="s">
        <v>50</v>
      </c>
      <c r="B30">
        <f>B28*B29</f>
        <v>5000</v>
      </c>
      <c r="C30" t="s">
        <v>29</v>
      </c>
    </row>
    <row r="31" spans="1:3" ht="12.75">
      <c r="A31" t="s">
        <v>52</v>
      </c>
      <c r="B31">
        <v>69135</v>
      </c>
      <c r="C31" t="s">
        <v>53</v>
      </c>
    </row>
    <row r="32" spans="1:3" ht="12.75">
      <c r="A32" t="s">
        <v>52</v>
      </c>
      <c r="B32">
        <f>B31/B30</f>
        <v>13.827</v>
      </c>
      <c r="C32" t="s">
        <v>30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33" sqref="D33"/>
    </sheetView>
  </sheetViews>
  <sheetFormatPr defaultColWidth="11.421875" defaultRowHeight="12.75"/>
  <sheetData>
    <row r="1" spans="1:7" ht="12.75">
      <c r="A1" t="s">
        <v>46</v>
      </c>
      <c r="E1" s="1" t="s">
        <v>56</v>
      </c>
      <c r="F1" s="1" t="s">
        <v>30</v>
      </c>
      <c r="G1" s="1" t="s">
        <v>48</v>
      </c>
    </row>
    <row r="2" spans="1:7" ht="12.75">
      <c r="A2" t="s">
        <v>211</v>
      </c>
      <c r="E2">
        <v>1</v>
      </c>
      <c r="F2">
        <f>B8</f>
        <v>7.982</v>
      </c>
      <c r="G2" s="1"/>
    </row>
    <row r="3" spans="1:6" ht="12.75">
      <c r="A3" t="s">
        <v>2</v>
      </c>
      <c r="B3">
        <v>1</v>
      </c>
      <c r="C3" t="s">
        <v>27</v>
      </c>
      <c r="E3">
        <v>5</v>
      </c>
      <c r="F3">
        <f>B16</f>
        <v>9.665</v>
      </c>
    </row>
    <row r="4" spans="1:6" ht="12.75">
      <c r="A4" t="s">
        <v>212</v>
      </c>
      <c r="B4">
        <f>10000</f>
        <v>10000</v>
      </c>
      <c r="C4" t="s">
        <v>28</v>
      </c>
      <c r="E4">
        <v>10</v>
      </c>
      <c r="F4">
        <f>B24</f>
        <v>11.756</v>
      </c>
    </row>
    <row r="5" spans="1:6" ht="12.75">
      <c r="A5" t="s">
        <v>112</v>
      </c>
      <c r="B5">
        <v>0.1</v>
      </c>
      <c r="C5" t="s">
        <v>12</v>
      </c>
      <c r="E5">
        <v>15</v>
      </c>
      <c r="F5">
        <f>B32</f>
        <v>13.847</v>
      </c>
    </row>
    <row r="6" spans="1:3" ht="12.75">
      <c r="A6" t="s">
        <v>50</v>
      </c>
      <c r="B6">
        <f>B4*B5</f>
        <v>1000</v>
      </c>
      <c r="C6" t="s">
        <v>29</v>
      </c>
    </row>
    <row r="7" spans="1:3" ht="12.75">
      <c r="A7" t="s">
        <v>194</v>
      </c>
      <c r="B7">
        <v>7982</v>
      </c>
      <c r="C7" t="s">
        <v>53</v>
      </c>
    </row>
    <row r="8" spans="1:3" ht="12.75">
      <c r="A8" t="s">
        <v>194</v>
      </c>
      <c r="B8">
        <f>B7/B6</f>
        <v>7.982</v>
      </c>
      <c r="C8" t="s">
        <v>30</v>
      </c>
    </row>
    <row r="10" ht="12.75">
      <c r="A10" t="s">
        <v>213</v>
      </c>
    </row>
    <row r="11" spans="1:3" ht="12.75">
      <c r="A11" t="s">
        <v>2</v>
      </c>
      <c r="B11">
        <v>5</v>
      </c>
      <c r="C11" t="s">
        <v>27</v>
      </c>
    </row>
    <row r="12" spans="1:3" ht="12.75">
      <c r="A12" t="s">
        <v>212</v>
      </c>
      <c r="B12">
        <f>10000</f>
        <v>10000</v>
      </c>
      <c r="C12" t="s">
        <v>28</v>
      </c>
    </row>
    <row r="13" spans="1:3" ht="12.75">
      <c r="A13" t="s">
        <v>112</v>
      </c>
      <c r="B13">
        <v>0.1</v>
      </c>
      <c r="C13" t="s">
        <v>12</v>
      </c>
    </row>
    <row r="14" spans="1:3" ht="12.75">
      <c r="A14" t="s">
        <v>50</v>
      </c>
      <c r="B14">
        <f>B12*B13</f>
        <v>1000</v>
      </c>
      <c r="C14" t="s">
        <v>29</v>
      </c>
    </row>
    <row r="15" spans="1:3" ht="12.75">
      <c r="A15" t="s">
        <v>194</v>
      </c>
      <c r="B15">
        <v>9665</v>
      </c>
      <c r="C15" t="s">
        <v>53</v>
      </c>
    </row>
    <row r="16" spans="1:3" ht="12.75">
      <c r="A16" t="s">
        <v>194</v>
      </c>
      <c r="B16">
        <f>B15/B14</f>
        <v>9.665</v>
      </c>
      <c r="C16" t="s">
        <v>30</v>
      </c>
    </row>
    <row r="18" ht="12.75">
      <c r="A18" t="s">
        <v>213</v>
      </c>
    </row>
    <row r="19" spans="1:3" ht="12.75">
      <c r="A19" t="s">
        <v>2</v>
      </c>
      <c r="B19">
        <v>10</v>
      </c>
      <c r="C19" t="s">
        <v>27</v>
      </c>
    </row>
    <row r="20" spans="1:3" ht="12.75">
      <c r="A20" t="s">
        <v>212</v>
      </c>
      <c r="B20">
        <f>10000</f>
        <v>10000</v>
      </c>
      <c r="C20" t="s">
        <v>28</v>
      </c>
    </row>
    <row r="21" spans="1:3" ht="12.75">
      <c r="A21" t="s">
        <v>112</v>
      </c>
      <c r="B21">
        <v>0.1</v>
      </c>
      <c r="C21" t="s">
        <v>12</v>
      </c>
    </row>
    <row r="22" spans="1:3" ht="12.75">
      <c r="A22" t="s">
        <v>50</v>
      </c>
      <c r="B22">
        <f>B20*B21</f>
        <v>1000</v>
      </c>
      <c r="C22" t="s">
        <v>29</v>
      </c>
    </row>
    <row r="23" spans="1:3" ht="12.75">
      <c r="A23" t="s">
        <v>194</v>
      </c>
      <c r="B23">
        <v>11756</v>
      </c>
      <c r="C23" t="s">
        <v>53</v>
      </c>
    </row>
    <row r="24" spans="1:3" ht="12.75">
      <c r="A24" t="s">
        <v>194</v>
      </c>
      <c r="B24">
        <f>B23/B22</f>
        <v>11.756</v>
      </c>
      <c r="C24" t="s">
        <v>30</v>
      </c>
    </row>
    <row r="26" ht="12.75">
      <c r="A26" t="s">
        <v>213</v>
      </c>
    </row>
    <row r="27" spans="1:3" ht="12.75">
      <c r="A27" t="s">
        <v>2</v>
      </c>
      <c r="B27">
        <v>15</v>
      </c>
      <c r="C27" t="s">
        <v>27</v>
      </c>
    </row>
    <row r="28" spans="1:3" ht="12.75">
      <c r="A28" t="s">
        <v>212</v>
      </c>
      <c r="B28">
        <f>10000</f>
        <v>10000</v>
      </c>
      <c r="C28" t="s">
        <v>28</v>
      </c>
    </row>
    <row r="29" spans="1:3" ht="12.75">
      <c r="A29" t="s">
        <v>112</v>
      </c>
      <c r="B29">
        <v>0.1</v>
      </c>
      <c r="C29" t="s">
        <v>12</v>
      </c>
    </row>
    <row r="30" spans="1:3" ht="12.75">
      <c r="A30" t="s">
        <v>50</v>
      </c>
      <c r="B30">
        <f>B28*B29</f>
        <v>1000</v>
      </c>
      <c r="C30" t="s">
        <v>29</v>
      </c>
    </row>
    <row r="31" spans="1:3" ht="12.75">
      <c r="A31" t="s">
        <v>194</v>
      </c>
      <c r="B31">
        <v>13847</v>
      </c>
      <c r="C31" t="s">
        <v>53</v>
      </c>
    </row>
    <row r="32" spans="1:3" ht="12.75">
      <c r="A32" t="s">
        <v>194</v>
      </c>
      <c r="B32">
        <f>B31/B30</f>
        <v>13.847</v>
      </c>
      <c r="C32" t="s">
        <v>30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H25">
      <selection activeCell="J1" sqref="J1"/>
    </sheetView>
  </sheetViews>
  <sheetFormatPr defaultColWidth="11.421875" defaultRowHeight="12.75"/>
  <sheetData>
    <row r="1" spans="1:8" ht="12.75">
      <c r="A1" t="s">
        <v>59</v>
      </c>
      <c r="H1" t="s">
        <v>214</v>
      </c>
    </row>
    <row r="2" spans="1:8" ht="12.75">
      <c r="A2" t="s">
        <v>60</v>
      </c>
      <c r="H2" t="s">
        <v>60</v>
      </c>
    </row>
    <row r="3" spans="1:8" ht="12.75">
      <c r="A3" t="s">
        <v>61</v>
      </c>
      <c r="H3" t="s">
        <v>61</v>
      </c>
    </row>
    <row r="4" spans="1:9" ht="12.75">
      <c r="A4" t="s">
        <v>62</v>
      </c>
      <c r="B4" t="s">
        <v>63</v>
      </c>
      <c r="H4" t="s">
        <v>62</v>
      </c>
      <c r="I4" t="s">
        <v>64</v>
      </c>
    </row>
    <row r="5" spans="1:9" ht="12.75">
      <c r="A5">
        <v>55</v>
      </c>
      <c r="B5">
        <v>160000</v>
      </c>
      <c r="H5">
        <v>55</v>
      </c>
      <c r="I5">
        <v>850000</v>
      </c>
    </row>
    <row r="6" spans="1:9" ht="12.75">
      <c r="A6">
        <v>190</v>
      </c>
      <c r="B6">
        <v>220000</v>
      </c>
      <c r="H6">
        <v>190</v>
      </c>
      <c r="I6">
        <v>1000000</v>
      </c>
    </row>
    <row r="7" spans="1:9" ht="12.75">
      <c r="A7">
        <v>820</v>
      </c>
      <c r="B7">
        <v>530000</v>
      </c>
      <c r="H7">
        <v>820</v>
      </c>
      <c r="I7">
        <v>2100000</v>
      </c>
    </row>
    <row r="9" spans="1:8" ht="12.75">
      <c r="A9" t="s">
        <v>65</v>
      </c>
      <c r="H9" t="s">
        <v>65</v>
      </c>
    </row>
    <row r="10" spans="1:9" ht="12.75">
      <c r="A10" t="s">
        <v>62</v>
      </c>
      <c r="B10" t="s">
        <v>63</v>
      </c>
      <c r="H10" t="s">
        <v>62</v>
      </c>
      <c r="I10" t="s">
        <v>64</v>
      </c>
    </row>
    <row r="11" spans="1:9" ht="12.75">
      <c r="A11">
        <v>55</v>
      </c>
      <c r="B11">
        <v>220000</v>
      </c>
      <c r="H11">
        <v>55</v>
      </c>
      <c r="I11">
        <v>1100000</v>
      </c>
    </row>
    <row r="12" spans="1:9" ht="12.75">
      <c r="A12">
        <v>190</v>
      </c>
      <c r="B12">
        <v>390000</v>
      </c>
      <c r="H12">
        <v>190</v>
      </c>
      <c r="I12">
        <v>1200000</v>
      </c>
    </row>
    <row r="13" spans="1:9" ht="12.75">
      <c r="A13">
        <v>820</v>
      </c>
      <c r="B13">
        <v>910000</v>
      </c>
      <c r="H13">
        <v>820</v>
      </c>
      <c r="I13">
        <v>2400000</v>
      </c>
    </row>
    <row r="15" spans="1:8" ht="12.75">
      <c r="A15" t="s">
        <v>66</v>
      </c>
      <c r="H15" t="s">
        <v>66</v>
      </c>
    </row>
    <row r="16" spans="1:9" ht="12.75">
      <c r="A16" t="s">
        <v>62</v>
      </c>
      <c r="B16" t="s">
        <v>63</v>
      </c>
      <c r="H16" t="s">
        <v>62</v>
      </c>
      <c r="I16" t="s">
        <v>64</v>
      </c>
    </row>
    <row r="17" spans="1:9" ht="12.75">
      <c r="A17">
        <v>55</v>
      </c>
      <c r="B17">
        <v>500000</v>
      </c>
      <c r="H17">
        <v>55</v>
      </c>
      <c r="I17">
        <v>1300000</v>
      </c>
    </row>
    <row r="18" spans="1:9" ht="12.75">
      <c r="A18">
        <v>190</v>
      </c>
      <c r="B18">
        <v>1100000</v>
      </c>
      <c r="H18">
        <v>190</v>
      </c>
      <c r="I18">
        <v>1600000</v>
      </c>
    </row>
    <row r="19" spans="1:9" ht="12.75">
      <c r="A19">
        <v>820</v>
      </c>
      <c r="B19">
        <v>4200000</v>
      </c>
      <c r="H19">
        <v>820</v>
      </c>
      <c r="I19">
        <v>3300000</v>
      </c>
    </row>
    <row r="21" spans="1:8" ht="12.75">
      <c r="A21" t="s">
        <v>67</v>
      </c>
      <c r="H21" t="s">
        <v>67</v>
      </c>
    </row>
    <row r="22" spans="1:8" ht="12.75">
      <c r="A22" t="s">
        <v>61</v>
      </c>
      <c r="H22" t="s">
        <v>61</v>
      </c>
    </row>
    <row r="23" spans="1:9" ht="12.75">
      <c r="A23" t="s">
        <v>62</v>
      </c>
      <c r="B23" t="s">
        <v>63</v>
      </c>
      <c r="H23" t="s">
        <v>62</v>
      </c>
      <c r="I23" t="s">
        <v>64</v>
      </c>
    </row>
    <row r="24" spans="1:9" ht="12.75">
      <c r="A24">
        <v>55</v>
      </c>
      <c r="B24">
        <v>190000</v>
      </c>
      <c r="H24">
        <v>55</v>
      </c>
      <c r="I24">
        <v>1300000</v>
      </c>
    </row>
    <row r="25" spans="1:9" ht="12.75">
      <c r="A25">
        <v>190</v>
      </c>
      <c r="B25">
        <v>270000</v>
      </c>
      <c r="H25">
        <v>190</v>
      </c>
      <c r="I25">
        <v>1800000</v>
      </c>
    </row>
    <row r="26" spans="1:9" ht="12.75">
      <c r="A26">
        <v>820</v>
      </c>
      <c r="B26">
        <v>640000</v>
      </c>
      <c r="H26">
        <v>820</v>
      </c>
      <c r="I26">
        <v>3900000</v>
      </c>
    </row>
    <row r="28" spans="1:8" ht="12.75">
      <c r="A28" t="s">
        <v>65</v>
      </c>
      <c r="H28" t="s">
        <v>65</v>
      </c>
    </row>
    <row r="29" spans="1:9" ht="12.75">
      <c r="A29" t="s">
        <v>62</v>
      </c>
      <c r="B29" t="s">
        <v>63</v>
      </c>
      <c r="H29" t="s">
        <v>62</v>
      </c>
      <c r="I29" t="s">
        <v>64</v>
      </c>
    </row>
    <row r="30" spans="1:9" ht="12.75">
      <c r="A30">
        <v>55</v>
      </c>
      <c r="B30">
        <v>250000</v>
      </c>
      <c r="H30">
        <v>55</v>
      </c>
      <c r="I30">
        <v>1500000</v>
      </c>
    </row>
    <row r="31" spans="1:9" ht="12.75">
      <c r="A31">
        <v>190</v>
      </c>
      <c r="B31">
        <v>450000</v>
      </c>
      <c r="H31">
        <v>190</v>
      </c>
      <c r="I31">
        <v>2000000</v>
      </c>
    </row>
    <row r="32" spans="1:9" ht="12.75">
      <c r="A32">
        <v>820</v>
      </c>
      <c r="B32">
        <v>1000000</v>
      </c>
      <c r="H32">
        <v>820</v>
      </c>
      <c r="I32">
        <v>4200000</v>
      </c>
    </row>
    <row r="34" spans="1:8" ht="12.75">
      <c r="A34" t="s">
        <v>66</v>
      </c>
      <c r="H34" t="s">
        <v>66</v>
      </c>
    </row>
    <row r="35" spans="1:9" ht="12.75">
      <c r="A35" t="s">
        <v>62</v>
      </c>
      <c r="B35" t="s">
        <v>63</v>
      </c>
      <c r="H35" t="s">
        <v>62</v>
      </c>
      <c r="I35" t="s">
        <v>64</v>
      </c>
    </row>
    <row r="36" spans="1:9" ht="12.75">
      <c r="A36">
        <v>55</v>
      </c>
      <c r="B36">
        <v>530000</v>
      </c>
      <c r="H36">
        <v>55</v>
      </c>
      <c r="I36">
        <v>1800000</v>
      </c>
    </row>
    <row r="37" spans="1:9" ht="12.75">
      <c r="A37">
        <v>190</v>
      </c>
      <c r="B37">
        <v>1200000</v>
      </c>
      <c r="H37">
        <v>190</v>
      </c>
      <c r="I37">
        <v>2400000</v>
      </c>
    </row>
    <row r="38" spans="1:9" ht="12.75">
      <c r="A38">
        <v>820</v>
      </c>
      <c r="B38">
        <v>4300000</v>
      </c>
      <c r="H38">
        <v>820</v>
      </c>
      <c r="I38">
        <v>5100000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215</v>
      </c>
    </row>
    <row r="2" ht="12.75">
      <c r="A2" t="s">
        <v>60</v>
      </c>
    </row>
    <row r="3" ht="12.75">
      <c r="A3" t="s">
        <v>61</v>
      </c>
    </row>
    <row r="4" spans="1:2" ht="12.75">
      <c r="A4" t="s">
        <v>62</v>
      </c>
      <c r="B4" t="s">
        <v>216</v>
      </c>
    </row>
    <row r="5" spans="1:2" ht="12.75">
      <c r="A5">
        <v>55</v>
      </c>
      <c r="B5">
        <v>480</v>
      </c>
    </row>
    <row r="6" spans="1:2" ht="12.75">
      <c r="A6">
        <v>190</v>
      </c>
      <c r="B6">
        <v>1660</v>
      </c>
    </row>
    <row r="7" spans="1:2" ht="12.75">
      <c r="A7">
        <v>820</v>
      </c>
      <c r="B7">
        <v>7200</v>
      </c>
    </row>
    <row r="9" ht="12.75">
      <c r="A9" t="s">
        <v>65</v>
      </c>
    </row>
    <row r="10" spans="1:2" ht="12.75">
      <c r="A10" t="s">
        <v>62</v>
      </c>
      <c r="B10" t="s">
        <v>217</v>
      </c>
    </row>
    <row r="11" spans="1:2" ht="12.75">
      <c r="A11">
        <v>55</v>
      </c>
      <c r="B11">
        <v>4800</v>
      </c>
    </row>
    <row r="12" spans="1:2" ht="12.75">
      <c r="A12">
        <v>190</v>
      </c>
      <c r="B12">
        <v>16600</v>
      </c>
    </row>
    <row r="13" spans="1:2" ht="12.75">
      <c r="A13">
        <v>820</v>
      </c>
      <c r="B13">
        <v>720000</v>
      </c>
    </row>
    <row r="15" ht="12.75">
      <c r="A15" t="s">
        <v>66</v>
      </c>
    </row>
    <row r="16" spans="1:2" ht="12.75">
      <c r="A16" t="s">
        <v>62</v>
      </c>
      <c r="B16" t="s">
        <v>217</v>
      </c>
    </row>
    <row r="17" spans="1:2" ht="12.75">
      <c r="A17">
        <v>55</v>
      </c>
      <c r="B17">
        <v>72000</v>
      </c>
    </row>
    <row r="18" spans="1:2" ht="12.75">
      <c r="A18">
        <v>190</v>
      </c>
      <c r="B18">
        <v>249000</v>
      </c>
    </row>
    <row r="19" spans="1:2" ht="12.75">
      <c r="A19">
        <v>820</v>
      </c>
      <c r="B19">
        <v>1080000</v>
      </c>
    </row>
    <row r="21" ht="12.75">
      <c r="A21" t="s">
        <v>67</v>
      </c>
    </row>
    <row r="22" ht="12.75">
      <c r="A22" t="s">
        <v>61</v>
      </c>
    </row>
    <row r="23" spans="1:2" ht="12.75">
      <c r="A23" t="s">
        <v>62</v>
      </c>
      <c r="B23" t="s">
        <v>217</v>
      </c>
    </row>
    <row r="24" spans="1:2" ht="12.75">
      <c r="A24">
        <v>55</v>
      </c>
      <c r="B24">
        <v>81</v>
      </c>
    </row>
    <row r="25" spans="1:2" ht="12.75">
      <c r="A25">
        <v>190</v>
      </c>
      <c r="B25">
        <v>280</v>
      </c>
    </row>
    <row r="26" spans="1:2" ht="12.75">
      <c r="A26">
        <v>820</v>
      </c>
      <c r="B26">
        <v>1200</v>
      </c>
    </row>
    <row r="28" ht="12.75">
      <c r="A28" t="s">
        <v>65</v>
      </c>
    </row>
    <row r="29" spans="1:2" ht="12.75">
      <c r="A29" t="s">
        <v>62</v>
      </c>
      <c r="B29" t="s">
        <v>217</v>
      </c>
    </row>
    <row r="30" spans="1:2" ht="12.75">
      <c r="A30">
        <v>55</v>
      </c>
      <c r="B30">
        <v>810</v>
      </c>
    </row>
    <row r="31" spans="1:2" ht="12.75">
      <c r="A31">
        <v>190</v>
      </c>
      <c r="B31">
        <v>2800</v>
      </c>
    </row>
    <row r="32" spans="1:2" ht="12.75">
      <c r="A32">
        <v>820</v>
      </c>
      <c r="B32">
        <v>12200</v>
      </c>
    </row>
    <row r="34" ht="12.75">
      <c r="A34" t="s">
        <v>66</v>
      </c>
    </row>
    <row r="35" spans="1:2" ht="12.75">
      <c r="A35" t="s">
        <v>62</v>
      </c>
      <c r="B35" t="s">
        <v>217</v>
      </c>
    </row>
    <row r="36" spans="1:2" ht="12.75">
      <c r="A36">
        <v>55</v>
      </c>
      <c r="B36">
        <v>12200</v>
      </c>
    </row>
    <row r="37" spans="1:2" ht="12.75">
      <c r="A37">
        <v>190</v>
      </c>
      <c r="B37">
        <v>42200</v>
      </c>
    </row>
    <row r="38" spans="1:2" ht="12.75">
      <c r="A38">
        <v>820</v>
      </c>
      <c r="B38">
        <v>183000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70">
      <selection activeCell="O28" sqref="O28"/>
    </sheetView>
  </sheetViews>
  <sheetFormatPr defaultColWidth="11.421875" defaultRowHeight="12.75"/>
  <sheetData>
    <row r="1" spans="2:4" ht="12.75">
      <c r="B1" s="1" t="s">
        <v>68</v>
      </c>
      <c r="C1" s="1" t="s">
        <v>69</v>
      </c>
      <c r="D1" s="1" t="s">
        <v>218</v>
      </c>
    </row>
    <row r="2" spans="2:4" ht="12.75">
      <c r="B2" t="s">
        <v>70</v>
      </c>
      <c r="C2">
        <v>24.2</v>
      </c>
      <c r="D2">
        <v>1685</v>
      </c>
    </row>
    <row r="3" spans="2:4" ht="12.75">
      <c r="B3" t="s">
        <v>71</v>
      </c>
      <c r="C3">
        <v>16.2</v>
      </c>
      <c r="D3">
        <v>789</v>
      </c>
    </row>
    <row r="4" spans="2:4" ht="12.75">
      <c r="B4" t="s">
        <v>72</v>
      </c>
      <c r="C4">
        <v>3.4</v>
      </c>
      <c r="D4">
        <v>149</v>
      </c>
    </row>
    <row r="5" spans="2:4" ht="12.75">
      <c r="B5" t="s">
        <v>73</v>
      </c>
      <c r="C5">
        <v>2.9</v>
      </c>
      <c r="D5">
        <v>10</v>
      </c>
    </row>
    <row r="6" spans="1:21" ht="18">
      <c r="A6" s="72" t="s">
        <v>223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72" t="s">
        <v>222</v>
      </c>
      <c r="O6" s="73"/>
      <c r="P6" s="73"/>
      <c r="Q6" s="73"/>
      <c r="R6" s="73"/>
      <c r="S6" s="73"/>
      <c r="T6" s="73"/>
      <c r="U6" s="74"/>
    </row>
    <row r="7" spans="1:21" ht="12.75">
      <c r="A7" s="49"/>
      <c r="B7" s="69" t="s">
        <v>70</v>
      </c>
      <c r="C7" s="69"/>
      <c r="D7" s="69"/>
      <c r="E7" s="69" t="s">
        <v>71</v>
      </c>
      <c r="F7" s="69"/>
      <c r="G7" s="69"/>
      <c r="H7" s="69" t="s">
        <v>72</v>
      </c>
      <c r="I7" s="69"/>
      <c r="J7" s="69"/>
      <c r="K7" s="69" t="s">
        <v>73</v>
      </c>
      <c r="L7" s="69"/>
      <c r="M7" s="70"/>
      <c r="N7" s="69" t="s">
        <v>70</v>
      </c>
      <c r="O7" s="69"/>
      <c r="P7" s="69" t="s">
        <v>71</v>
      </c>
      <c r="Q7" s="69"/>
      <c r="R7" s="69" t="s">
        <v>72</v>
      </c>
      <c r="S7" s="69"/>
      <c r="T7" s="69" t="s">
        <v>73</v>
      </c>
      <c r="U7" s="70"/>
    </row>
    <row r="8" spans="1:21" ht="12.75">
      <c r="A8" s="71" t="s">
        <v>219</v>
      </c>
      <c r="B8" s="21" t="s">
        <v>220</v>
      </c>
      <c r="C8" t="s">
        <v>221</v>
      </c>
      <c r="D8" s="21" t="s">
        <v>219</v>
      </c>
      <c r="E8" s="21" t="s">
        <v>220</v>
      </c>
      <c r="F8" t="s">
        <v>221</v>
      </c>
      <c r="G8" s="21" t="s">
        <v>219</v>
      </c>
      <c r="H8" s="21" t="s">
        <v>220</v>
      </c>
      <c r="I8" t="s">
        <v>221</v>
      </c>
      <c r="J8" s="21" t="s">
        <v>219</v>
      </c>
      <c r="K8" s="21" t="s">
        <v>220</v>
      </c>
      <c r="L8" t="s">
        <v>221</v>
      </c>
      <c r="M8" s="9" t="s">
        <v>219</v>
      </c>
      <c r="N8" s="21" t="s">
        <v>219</v>
      </c>
      <c r="O8" s="21" t="s">
        <v>220</v>
      </c>
      <c r="P8" s="21" t="s">
        <v>74</v>
      </c>
      <c r="Q8" s="21" t="s">
        <v>220</v>
      </c>
      <c r="R8" s="21" t="s">
        <v>219</v>
      </c>
      <c r="S8" s="21" t="s">
        <v>220</v>
      </c>
      <c r="T8" s="21" t="s">
        <v>219</v>
      </c>
      <c r="U8" s="9" t="s">
        <v>220</v>
      </c>
    </row>
    <row r="9" spans="1:21" ht="12.75">
      <c r="A9" s="42">
        <v>0</v>
      </c>
      <c r="B9" s="43">
        <f aca="true" t="shared" si="0" ref="B9:B39">100*(1-EXP(-D9*(C$2/D$2)))</f>
        <v>0</v>
      </c>
      <c r="C9" s="43">
        <f>100*(1-EXP(-$A9*(C$2/((72.35*C$2)-186))))</f>
        <v>0</v>
      </c>
      <c r="D9" s="43">
        <v>0</v>
      </c>
      <c r="E9" s="43">
        <f aca="true" t="shared" si="1" ref="E9:E39">100*(1-EXP(-G9*($C$3/$D$3)))</f>
        <v>0</v>
      </c>
      <c r="F9" s="43">
        <f>100*(1-EXP(-$A9*($C$3/((72.35*$C$3)-186))))</f>
        <v>0</v>
      </c>
      <c r="G9" s="43">
        <v>0</v>
      </c>
      <c r="H9" s="43">
        <f aca="true" t="shared" si="2" ref="H9:H39">100*(1-EXP(-J9*($C$4/$D$4)))</f>
        <v>0</v>
      </c>
      <c r="I9" s="43">
        <f>100*(1-EXP(-$A9*($C$4/((72.35*$C$4)-186))))</f>
        <v>0</v>
      </c>
      <c r="J9" s="43">
        <v>0</v>
      </c>
      <c r="K9" s="43">
        <f aca="true" t="shared" si="3" ref="K9:K39">100*(1-EXP(-M9*($C$5/$D$5)))</f>
        <v>0</v>
      </c>
      <c r="L9" s="43">
        <f>100*(1-EXP(-$A9*($C$5/((72.35*$C$5)-186))))</f>
        <v>0</v>
      </c>
      <c r="M9" s="8">
        <v>0</v>
      </c>
      <c r="N9" s="43">
        <v>4.8</v>
      </c>
      <c r="O9" s="43">
        <v>10.51</v>
      </c>
      <c r="P9" s="43">
        <v>4.8</v>
      </c>
      <c r="Q9" s="43">
        <v>6.85</v>
      </c>
      <c r="R9" s="43">
        <v>20</v>
      </c>
      <c r="S9" s="43">
        <v>5.79</v>
      </c>
      <c r="T9" s="43">
        <v>0.8</v>
      </c>
      <c r="U9" s="8">
        <v>17.11</v>
      </c>
    </row>
    <row r="10" spans="1:21" ht="12.75">
      <c r="A10" s="42">
        <f>A9+10</f>
        <v>10</v>
      </c>
      <c r="B10" s="43">
        <f t="shared" si="0"/>
        <v>13.378330629408797</v>
      </c>
      <c r="C10" s="43">
        <f>100*(1-EXP(-$A10*(C$2/((72.35*C$2)-186))))</f>
        <v>14.328111280700885</v>
      </c>
      <c r="D10" s="43">
        <f aca="true" t="shared" si="4" ref="D10:D39">D9+10</f>
        <v>10</v>
      </c>
      <c r="E10" s="43">
        <f t="shared" si="1"/>
        <v>18.561593010309284</v>
      </c>
      <c r="F10" s="43">
        <f aca="true" t="shared" si="5" ref="F10:F25">100*(1-EXP(-$A10*($C$3/((72.35*$C$3)-186))))</f>
        <v>15.15028382662187</v>
      </c>
      <c r="G10" s="43">
        <f aca="true" t="shared" si="6" ref="G10:G39">G9+10</f>
        <v>10</v>
      </c>
      <c r="H10" s="43">
        <f t="shared" si="2"/>
        <v>20.402533335182937</v>
      </c>
      <c r="I10" s="43">
        <f aca="true" t="shared" si="7" ref="I10:I25">100*(1-EXP(-$A10*($C$4/((72.35*$C$4)-186))))</f>
        <v>43.263992667335735</v>
      </c>
      <c r="J10" s="43">
        <f aca="true" t="shared" si="8" ref="J10:J39">J9+10</f>
        <v>10</v>
      </c>
      <c r="K10" s="43">
        <f t="shared" si="3"/>
        <v>94.49767799435928</v>
      </c>
      <c r="L10" s="43">
        <f aca="true" t="shared" si="9" ref="L10:L25">100*(1-EXP(-$A10*($C$5/((72.35*$C$5)-186))))</f>
        <v>70.4095917984418</v>
      </c>
      <c r="M10" s="8">
        <f aca="true" t="shared" si="10" ref="M10:M39">M9+10</f>
        <v>10</v>
      </c>
      <c r="N10" s="43">
        <v>12</v>
      </c>
      <c r="O10" s="43">
        <v>14.59</v>
      </c>
      <c r="P10" s="43">
        <v>12</v>
      </c>
      <c r="Q10" s="43">
        <v>9.74</v>
      </c>
      <c r="R10" s="43">
        <v>40</v>
      </c>
      <c r="S10" s="43">
        <v>80.65</v>
      </c>
      <c r="T10" s="43">
        <v>1.6</v>
      </c>
      <c r="U10" s="8">
        <v>52.78</v>
      </c>
    </row>
    <row r="11" spans="1:21" ht="12.75">
      <c r="A11" s="42">
        <f aca="true" t="shared" si="11" ref="A11:A26">A10+10</f>
        <v>20</v>
      </c>
      <c r="B11" s="43">
        <f t="shared" si="0"/>
        <v>24.966863954519813</v>
      </c>
      <c r="C11" s="43">
        <f aca="true" t="shared" si="12" ref="C11:C26">100*(1-EXP(-$A11*(C$2/((72.35*C$2)-186))))</f>
        <v>26.603274832680277</v>
      </c>
      <c r="D11" s="43">
        <f t="shared" si="4"/>
        <v>20</v>
      </c>
      <c r="E11" s="43">
        <f t="shared" si="1"/>
        <v>33.67785866981495</v>
      </c>
      <c r="F11" s="43">
        <f t="shared" si="5"/>
        <v>28.005256652971745</v>
      </c>
      <c r="G11" s="43">
        <f t="shared" si="6"/>
        <v>20</v>
      </c>
      <c r="H11" s="43">
        <f t="shared" si="2"/>
        <v>36.64243300543336</v>
      </c>
      <c r="I11" s="43">
        <f t="shared" si="7"/>
        <v>67.81025471947866</v>
      </c>
      <c r="J11" s="43">
        <f t="shared" si="8"/>
        <v>20</v>
      </c>
      <c r="K11" s="43">
        <f t="shared" si="3"/>
        <v>99.69724452546241</v>
      </c>
      <c r="L11" s="43">
        <f t="shared" si="9"/>
        <v>91.24407742465156</v>
      </c>
      <c r="M11" s="8">
        <f t="shared" si="10"/>
        <v>20</v>
      </c>
      <c r="N11" s="43">
        <v>24</v>
      </c>
      <c r="O11" s="43">
        <v>20.71</v>
      </c>
      <c r="P11" s="43">
        <v>24</v>
      </c>
      <c r="Q11" s="43">
        <v>46.37</v>
      </c>
      <c r="R11" s="43">
        <v>60</v>
      </c>
      <c r="S11" s="43">
        <v>78.44</v>
      </c>
      <c r="T11" s="43">
        <v>4.8</v>
      </c>
      <c r="U11" s="8">
        <v>67.4</v>
      </c>
    </row>
    <row r="12" spans="1:21" ht="12.75">
      <c r="A12" s="42">
        <f t="shared" si="11"/>
        <v>30</v>
      </c>
      <c r="B12" s="43">
        <f t="shared" si="0"/>
        <v>35.00504497629826</v>
      </c>
      <c r="C12" s="43">
        <f t="shared" si="12"/>
        <v>37.11963929104405</v>
      </c>
      <c r="D12" s="43">
        <f t="shared" si="4"/>
        <v>30</v>
      </c>
      <c r="E12" s="43">
        <f t="shared" si="1"/>
        <v>45.98830461924604</v>
      </c>
      <c r="F12" s="43">
        <f t="shared" si="5"/>
        <v>38.91266461029449</v>
      </c>
      <c r="G12" s="43">
        <f t="shared" si="6"/>
        <v>30</v>
      </c>
      <c r="H12" s="43">
        <f t="shared" si="2"/>
        <v>49.56898173186068</v>
      </c>
      <c r="I12" s="43">
        <f t="shared" si="7"/>
        <v>81.73682375727746</v>
      </c>
      <c r="J12" s="43">
        <f t="shared" si="8"/>
        <v>30</v>
      </c>
      <c r="K12" s="43">
        <f t="shared" si="3"/>
        <v>99.98334141890123</v>
      </c>
      <c r="L12" s="43">
        <f t="shared" si="9"/>
        <v>97.40908676814202</v>
      </c>
      <c r="M12" s="8">
        <f t="shared" si="10"/>
        <v>30</v>
      </c>
      <c r="N12" s="43">
        <v>48</v>
      </c>
      <c r="O12" s="43">
        <v>43.63</v>
      </c>
      <c r="P12" s="43">
        <v>48</v>
      </c>
      <c r="Q12" s="43">
        <v>64.39</v>
      </c>
      <c r="R12" s="43">
        <v>80</v>
      </c>
      <c r="S12" s="43">
        <v>83.81</v>
      </c>
      <c r="T12" s="43">
        <v>12</v>
      </c>
      <c r="U12" s="8">
        <v>85.79</v>
      </c>
    </row>
    <row r="13" spans="1:21" ht="12.75">
      <c r="A13" s="42">
        <f t="shared" si="11"/>
        <v>40</v>
      </c>
      <c r="B13" s="43">
        <f t="shared" si="0"/>
        <v>43.700284951804626</v>
      </c>
      <c r="C13" s="43">
        <f t="shared" si="12"/>
        <v>46.129207347129366</v>
      </c>
      <c r="D13" s="43">
        <f t="shared" si="4"/>
        <v>40</v>
      </c>
      <c r="E13" s="43">
        <f t="shared" si="1"/>
        <v>56.0137356937896</v>
      </c>
      <c r="F13" s="43">
        <f t="shared" si="5"/>
        <v>48.167569303955304</v>
      </c>
      <c r="G13" s="43">
        <f t="shared" si="6"/>
        <v>40</v>
      </c>
      <c r="H13" s="43">
        <f t="shared" si="2"/>
        <v>59.85818704529</v>
      </c>
      <c r="I13" s="43">
        <f t="shared" si="7"/>
        <v>89.63820298775154</v>
      </c>
      <c r="J13" s="43">
        <f t="shared" si="8"/>
        <v>40</v>
      </c>
      <c r="K13" s="43">
        <f t="shared" si="3"/>
        <v>99.99908339122638</v>
      </c>
      <c r="L13" s="43">
        <f t="shared" si="9"/>
        <v>99.23333819854504</v>
      </c>
      <c r="M13" s="8">
        <f t="shared" si="10"/>
        <v>40</v>
      </c>
      <c r="N13" s="43">
        <v>120</v>
      </c>
      <c r="O13" s="43">
        <v>95.49</v>
      </c>
      <c r="P13" s="43">
        <v>120</v>
      </c>
      <c r="Q13" s="43">
        <v>91.01</v>
      </c>
      <c r="R13" s="43"/>
      <c r="S13" s="43"/>
      <c r="T13" s="43">
        <v>24</v>
      </c>
      <c r="U13" s="8">
        <v>90.61</v>
      </c>
    </row>
    <row r="14" spans="1:21" ht="12.75">
      <c r="A14" s="42">
        <f t="shared" si="11"/>
        <v>50</v>
      </c>
      <c r="B14" s="43">
        <f t="shared" si="0"/>
        <v>51.232246974367214</v>
      </c>
      <c r="C14" s="43">
        <f t="shared" si="12"/>
        <v>53.847874466228305</v>
      </c>
      <c r="D14" s="43">
        <f t="shared" si="4"/>
        <v>50</v>
      </c>
      <c r="E14" s="43">
        <f t="shared" si="1"/>
        <v>64.17828705474733</v>
      </c>
      <c r="F14" s="43">
        <f t="shared" si="5"/>
        <v>56.02032966864316</v>
      </c>
      <c r="G14" s="43">
        <f t="shared" si="6"/>
        <v>50</v>
      </c>
      <c r="H14" s="43">
        <f t="shared" si="2"/>
        <v>68.04813381472148</v>
      </c>
      <c r="I14" s="43">
        <f t="shared" si="7"/>
        <v>94.12113008733492</v>
      </c>
      <c r="J14" s="43">
        <f t="shared" si="8"/>
        <v>50</v>
      </c>
      <c r="K14" s="43">
        <f t="shared" si="3"/>
        <v>99.99994956523375</v>
      </c>
      <c r="L14" s="43">
        <f t="shared" si="9"/>
        <v>99.77314164342405</v>
      </c>
      <c r="M14" s="8">
        <f t="shared" si="10"/>
        <v>50</v>
      </c>
      <c r="N14" s="3">
        <v>240</v>
      </c>
      <c r="O14" s="3">
        <v>97.05</v>
      </c>
      <c r="P14" s="3">
        <v>240</v>
      </c>
      <c r="Q14" s="3">
        <v>92.49</v>
      </c>
      <c r="R14" s="3"/>
      <c r="S14" s="3"/>
      <c r="T14" s="3">
        <v>60</v>
      </c>
      <c r="U14" s="11">
        <v>90.6</v>
      </c>
    </row>
    <row r="15" spans="1:13" ht="12.75">
      <c r="A15" s="42">
        <f t="shared" si="11"/>
        <v>60</v>
      </c>
      <c r="B15" s="43">
        <f t="shared" si="0"/>
        <v>57.75655821466989</v>
      </c>
      <c r="C15" s="43">
        <f t="shared" si="12"/>
        <v>60.46060237111588</v>
      </c>
      <c r="D15" s="43">
        <f t="shared" si="4"/>
        <v>60</v>
      </c>
      <c r="E15" s="43">
        <f t="shared" si="1"/>
        <v>70.8273676209664</v>
      </c>
      <c r="F15" s="43">
        <f t="shared" si="5"/>
        <v>62.68337454985633</v>
      </c>
      <c r="G15" s="43">
        <f t="shared" si="6"/>
        <v>60</v>
      </c>
      <c r="H15" s="43">
        <f t="shared" si="2"/>
        <v>74.56712396438598</v>
      </c>
      <c r="I15" s="43">
        <f t="shared" si="7"/>
        <v>96.66456393527255</v>
      </c>
      <c r="J15" s="43">
        <f t="shared" si="8"/>
        <v>60</v>
      </c>
      <c r="K15" s="43">
        <f t="shared" si="3"/>
        <v>99.99999722491675</v>
      </c>
      <c r="L15" s="43">
        <f t="shared" si="9"/>
        <v>99.93287168624984</v>
      </c>
      <c r="M15" s="8">
        <f t="shared" si="10"/>
        <v>60</v>
      </c>
    </row>
    <row r="16" spans="1:13" ht="12.75">
      <c r="A16" s="42">
        <f t="shared" si="11"/>
        <v>70</v>
      </c>
      <c r="B16" s="43">
        <f t="shared" si="0"/>
        <v>63.40802552595317</v>
      </c>
      <c r="C16" s="43">
        <f t="shared" si="12"/>
        <v>66.1258512631012</v>
      </c>
      <c r="D16" s="43">
        <f t="shared" si="4"/>
        <v>70</v>
      </c>
      <c r="E16" s="43">
        <f t="shared" si="1"/>
        <v>76.24227291355633</v>
      </c>
      <c r="F16" s="43">
        <f t="shared" si="5"/>
        <v>68.33694922007051</v>
      </c>
      <c r="G16" s="43">
        <f t="shared" si="6"/>
        <v>70</v>
      </c>
      <c r="H16" s="43">
        <f t="shared" si="2"/>
        <v>79.75607497564788</v>
      </c>
      <c r="I16" s="43">
        <f t="shared" si="7"/>
        <v>98.1076067497399</v>
      </c>
      <c r="J16" s="43">
        <f t="shared" si="8"/>
        <v>70</v>
      </c>
      <c r="K16" s="43">
        <f t="shared" si="3"/>
        <v>99.99999984730599</v>
      </c>
      <c r="L16" s="43">
        <f t="shared" si="9"/>
        <v>99.9801364579425</v>
      </c>
      <c r="M16" s="8">
        <f t="shared" si="10"/>
        <v>70</v>
      </c>
    </row>
    <row r="17" spans="1:13" ht="12.75">
      <c r="A17" s="42">
        <f t="shared" si="11"/>
        <v>80</v>
      </c>
      <c r="B17" s="43">
        <f t="shared" si="0"/>
        <v>68.30342085492003</v>
      </c>
      <c r="C17" s="43">
        <f t="shared" si="12"/>
        <v>70.9793769895142</v>
      </c>
      <c r="D17" s="43">
        <f t="shared" si="4"/>
        <v>80</v>
      </c>
      <c r="E17" s="43">
        <f t="shared" si="1"/>
        <v>80.652085523842</v>
      </c>
      <c r="F17" s="43">
        <f t="shared" si="5"/>
        <v>73.13399128139724</v>
      </c>
      <c r="G17" s="43">
        <f t="shared" si="6"/>
        <v>80</v>
      </c>
      <c r="H17" s="43">
        <f t="shared" si="2"/>
        <v>83.88634852709076</v>
      </c>
      <c r="I17" s="43">
        <f t="shared" si="7"/>
        <v>98.9263316267696</v>
      </c>
      <c r="J17" s="43">
        <f t="shared" si="8"/>
        <v>80</v>
      </c>
      <c r="K17" s="43">
        <f t="shared" si="3"/>
        <v>99.99999999159829</v>
      </c>
      <c r="L17" s="43">
        <f t="shared" si="9"/>
        <v>99.9941222968219</v>
      </c>
      <c r="M17" s="8">
        <f t="shared" si="10"/>
        <v>80</v>
      </c>
    </row>
    <row r="18" spans="1:13" ht="12.75">
      <c r="A18" s="42">
        <f t="shared" si="11"/>
        <v>90</v>
      </c>
      <c r="B18" s="43">
        <f t="shared" si="0"/>
        <v>72.54389401116106</v>
      </c>
      <c r="C18" s="43">
        <f t="shared" si="12"/>
        <v>75.13748414880929</v>
      </c>
      <c r="D18" s="43">
        <f t="shared" si="4"/>
        <v>90</v>
      </c>
      <c r="E18" s="43">
        <f t="shared" si="1"/>
        <v>84.24336666488918</v>
      </c>
      <c r="F18" s="43">
        <f t="shared" si="5"/>
        <v>77.20426785515053</v>
      </c>
      <c r="G18" s="43">
        <f t="shared" si="6"/>
        <v>90</v>
      </c>
      <c r="H18" s="43">
        <f t="shared" si="2"/>
        <v>87.17394164036627</v>
      </c>
      <c r="I18" s="43">
        <f t="shared" si="7"/>
        <v>99.3908434330355</v>
      </c>
      <c r="J18" s="43">
        <f t="shared" si="8"/>
        <v>90</v>
      </c>
      <c r="K18" s="43">
        <f t="shared" si="3"/>
        <v>99.99999999953772</v>
      </c>
      <c r="L18" s="43">
        <f t="shared" si="9"/>
        <v>99.99826076363672</v>
      </c>
      <c r="M18" s="8">
        <f t="shared" si="10"/>
        <v>90</v>
      </c>
    </row>
    <row r="19" spans="1:13" ht="12.75">
      <c r="A19" s="42">
        <f t="shared" si="11"/>
        <v>100</v>
      </c>
      <c r="B19" s="43">
        <f t="shared" si="0"/>
        <v>76.21706264830884</v>
      </c>
      <c r="C19" s="43">
        <f t="shared" si="12"/>
        <v>78.69981308714979</v>
      </c>
      <c r="D19" s="43">
        <f t="shared" si="4"/>
        <v>100</v>
      </c>
      <c r="E19" s="43">
        <f t="shared" si="1"/>
        <v>87.16804881667916</v>
      </c>
      <c r="F19" s="43">
        <f t="shared" si="5"/>
        <v>80.6578859754517</v>
      </c>
      <c r="G19" s="43">
        <f t="shared" si="6"/>
        <v>100</v>
      </c>
      <c r="H19" s="43">
        <f t="shared" si="2"/>
        <v>89.79078247278056</v>
      </c>
      <c r="I19" s="43">
        <f t="shared" si="7"/>
        <v>99.65438888549961</v>
      </c>
      <c r="J19" s="43">
        <f t="shared" si="8"/>
        <v>100</v>
      </c>
      <c r="K19" s="43">
        <f t="shared" si="3"/>
        <v>99.99999999997456</v>
      </c>
      <c r="L19" s="43">
        <f t="shared" si="9"/>
        <v>99.99948535286052</v>
      </c>
      <c r="M19" s="8">
        <f t="shared" si="10"/>
        <v>100</v>
      </c>
    </row>
    <row r="20" spans="1:13" ht="12.75">
      <c r="A20" s="42">
        <f t="shared" si="11"/>
        <v>110</v>
      </c>
      <c r="B20" s="43">
        <f t="shared" si="0"/>
        <v>79.39882264060326</v>
      </c>
      <c r="C20" s="43">
        <f t="shared" si="12"/>
        <v>81.75172757102025</v>
      </c>
      <c r="D20" s="43">
        <f t="shared" si="4"/>
        <v>110</v>
      </c>
      <c r="E20" s="43">
        <f t="shared" si="1"/>
        <v>89.54986337060875</v>
      </c>
      <c r="F20" s="43">
        <f t="shared" si="5"/>
        <v>83.58827114823961</v>
      </c>
      <c r="G20" s="43">
        <f t="shared" si="6"/>
        <v>110</v>
      </c>
      <c r="H20" s="43">
        <f t="shared" si="2"/>
        <v>91.87372148203285</v>
      </c>
      <c r="I20" s="43">
        <f t="shared" si="7"/>
        <v>99.80391405273456</v>
      </c>
      <c r="J20" s="43">
        <f t="shared" si="8"/>
        <v>110</v>
      </c>
      <c r="K20" s="43">
        <f t="shared" si="3"/>
        <v>99.99999999999861</v>
      </c>
      <c r="L20" s="43">
        <f t="shared" si="9"/>
        <v>99.99984771381062</v>
      </c>
      <c r="M20" s="8">
        <f t="shared" si="10"/>
        <v>110</v>
      </c>
    </row>
    <row r="21" spans="1:13" ht="12.75">
      <c r="A21" s="42">
        <f t="shared" si="11"/>
        <v>120</v>
      </c>
      <c r="B21" s="43">
        <f t="shared" si="0"/>
        <v>82.15491626129425</v>
      </c>
      <c r="C21" s="43">
        <f t="shared" si="12"/>
        <v>84.36636035144993</v>
      </c>
      <c r="D21" s="43">
        <f t="shared" si="4"/>
        <v>120</v>
      </c>
      <c r="E21" s="43">
        <f t="shared" si="1"/>
        <v>91.48957520077761</v>
      </c>
      <c r="F21" s="43">
        <f t="shared" si="5"/>
        <v>86.07469465013689</v>
      </c>
      <c r="G21" s="43">
        <f t="shared" si="6"/>
        <v>120</v>
      </c>
      <c r="H21" s="43">
        <f t="shared" si="2"/>
        <v>93.5316881655709</v>
      </c>
      <c r="I21" s="43">
        <f t="shared" si="7"/>
        <v>99.88874866258115</v>
      </c>
      <c r="J21" s="43">
        <f t="shared" si="8"/>
        <v>120</v>
      </c>
      <c r="K21" s="43">
        <f t="shared" si="3"/>
        <v>99.99999999999993</v>
      </c>
      <c r="L21" s="43">
        <f t="shared" si="9"/>
        <v>99.99995493789493</v>
      </c>
      <c r="M21" s="8">
        <f t="shared" si="10"/>
        <v>120</v>
      </c>
    </row>
    <row r="22" spans="1:13" ht="12.75">
      <c r="A22" s="42">
        <f t="shared" si="11"/>
        <v>130</v>
      </c>
      <c r="B22" s="43">
        <f t="shared" si="0"/>
        <v>84.54229056495318</v>
      </c>
      <c r="C22" s="43">
        <f t="shared" si="12"/>
        <v>86.60636563751795</v>
      </c>
      <c r="D22" s="43">
        <f t="shared" si="4"/>
        <v>130</v>
      </c>
      <c r="E22" s="43">
        <f t="shared" si="1"/>
        <v>93.0692456154577</v>
      </c>
      <c r="F22" s="43">
        <f t="shared" si="5"/>
        <v>88.18441793436492</v>
      </c>
      <c r="G22" s="43">
        <f t="shared" si="6"/>
        <v>130</v>
      </c>
      <c r="H22" s="43">
        <f t="shared" si="2"/>
        <v>94.85138764381388</v>
      </c>
      <c r="I22" s="43">
        <f t="shared" si="7"/>
        <v>99.93688043304437</v>
      </c>
      <c r="J22" s="43">
        <f t="shared" si="8"/>
        <v>130</v>
      </c>
      <c r="K22" s="43">
        <f t="shared" si="3"/>
        <v>100</v>
      </c>
      <c r="L22" s="43">
        <f t="shared" si="9"/>
        <v>99.99998666593916</v>
      </c>
      <c r="M22" s="8">
        <f t="shared" si="10"/>
        <v>130</v>
      </c>
    </row>
    <row r="23" spans="1:13" ht="12.75">
      <c r="A23" s="42">
        <f t="shared" si="11"/>
        <v>140</v>
      </c>
      <c r="B23" s="43">
        <f t="shared" si="0"/>
        <v>86.61027404090706</v>
      </c>
      <c r="C23" s="43">
        <f t="shared" si="12"/>
        <v>88.52542047350458</v>
      </c>
      <c r="D23" s="43">
        <f t="shared" si="4"/>
        <v>140</v>
      </c>
      <c r="E23" s="43">
        <f t="shared" si="1"/>
        <v>94.35570403686062</v>
      </c>
      <c r="F23" s="43">
        <f t="shared" si="5"/>
        <v>89.97451215307606</v>
      </c>
      <c r="G23" s="43">
        <f t="shared" si="6"/>
        <v>140</v>
      </c>
      <c r="H23" s="43">
        <f t="shared" si="2"/>
        <v>95.9018349960841</v>
      </c>
      <c r="I23" s="43">
        <f t="shared" si="7"/>
        <v>99.9641884778637</v>
      </c>
      <c r="J23" s="43">
        <f t="shared" si="8"/>
        <v>140</v>
      </c>
      <c r="K23" s="43">
        <f t="shared" si="3"/>
        <v>100</v>
      </c>
      <c r="L23" s="43">
        <f t="shared" si="9"/>
        <v>99.99999605439697</v>
      </c>
      <c r="M23" s="8">
        <f t="shared" si="10"/>
        <v>140</v>
      </c>
    </row>
    <row r="24" spans="1:13" ht="12.75">
      <c r="A24" s="42">
        <f t="shared" si="11"/>
        <v>150</v>
      </c>
      <c r="B24" s="43">
        <f t="shared" si="0"/>
        <v>88.4015958500863</v>
      </c>
      <c r="C24" s="43">
        <f t="shared" si="12"/>
        <v>90.16951099705337</v>
      </c>
      <c r="D24" s="43">
        <f t="shared" si="4"/>
        <v>150</v>
      </c>
      <c r="E24" s="43">
        <f t="shared" si="1"/>
        <v>95.40337528183585</v>
      </c>
      <c r="F24" s="43">
        <f t="shared" si="5"/>
        <v>91.49340201688852</v>
      </c>
      <c r="G24" s="43">
        <f t="shared" si="6"/>
        <v>150</v>
      </c>
      <c r="H24" s="43">
        <f t="shared" si="2"/>
        <v>96.73796447713883</v>
      </c>
      <c r="I24" s="43">
        <f t="shared" si="7"/>
        <v>99.9796819721748</v>
      </c>
      <c r="J24" s="43">
        <f t="shared" si="8"/>
        <v>150</v>
      </c>
      <c r="K24" s="43">
        <f t="shared" si="3"/>
        <v>100</v>
      </c>
      <c r="L24" s="43">
        <f t="shared" si="9"/>
        <v>99.99999883247995</v>
      </c>
      <c r="M24" s="8">
        <f t="shared" si="10"/>
        <v>150</v>
      </c>
    </row>
    <row r="25" spans="1:13" ht="12.75">
      <c r="A25" s="42">
        <f t="shared" si="11"/>
        <v>160</v>
      </c>
      <c r="B25" s="43">
        <f t="shared" si="0"/>
        <v>89.95326870499682</v>
      </c>
      <c r="C25" s="43">
        <f t="shared" si="12"/>
        <v>91.57803440083262</v>
      </c>
      <c r="D25" s="43">
        <f t="shared" si="4"/>
        <v>160</v>
      </c>
      <c r="E25" s="43">
        <f t="shared" si="1"/>
        <v>96.25658205423277</v>
      </c>
      <c r="F25" s="43">
        <f t="shared" si="5"/>
        <v>92.78217575531961</v>
      </c>
      <c r="G25" s="43">
        <f t="shared" si="6"/>
        <v>160</v>
      </c>
      <c r="H25" s="43">
        <f t="shared" si="2"/>
        <v>97.40350236209609</v>
      </c>
      <c r="I25" s="43">
        <f t="shared" si="7"/>
        <v>99.98847236224326</v>
      </c>
      <c r="J25" s="43">
        <f t="shared" si="8"/>
        <v>160</v>
      </c>
      <c r="K25" s="43">
        <f t="shared" si="3"/>
        <v>100</v>
      </c>
      <c r="L25" s="43">
        <f t="shared" si="9"/>
        <v>99.99999965452605</v>
      </c>
      <c r="M25" s="8">
        <f t="shared" si="10"/>
        <v>160</v>
      </c>
    </row>
    <row r="26" spans="1:13" ht="12.75">
      <c r="A26" s="42">
        <f t="shared" si="11"/>
        <v>170</v>
      </c>
      <c r="B26" s="43">
        <f t="shared" si="0"/>
        <v>91.29735363509063</v>
      </c>
      <c r="C26" s="43">
        <f t="shared" si="12"/>
        <v>92.78474300390367</v>
      </c>
      <c r="D26" s="43">
        <f t="shared" si="4"/>
        <v>170</v>
      </c>
      <c r="E26" s="43">
        <f t="shared" si="1"/>
        <v>96.95142005800096</v>
      </c>
      <c r="F26" s="43">
        <f aca="true" t="shared" si="13" ref="F26:F39">100*(1-EXP(-$A26*($C$3/((72.35*$C$3)-186))))</f>
        <v>93.87569661449541</v>
      </c>
      <c r="G26" s="43">
        <f t="shared" si="6"/>
        <v>170</v>
      </c>
      <c r="H26" s="43">
        <f t="shared" si="2"/>
        <v>97.93325365821669</v>
      </c>
      <c r="I26" s="43">
        <f aca="true" t="shared" si="14" ref="I26:I39">100*(1-EXP(-$A26*($C$4/((72.35*$C$4)-186))))</f>
        <v>99.99345967859703</v>
      </c>
      <c r="J26" s="43">
        <f t="shared" si="8"/>
        <v>170</v>
      </c>
      <c r="K26" s="43">
        <f t="shared" si="3"/>
        <v>100</v>
      </c>
      <c r="L26" s="43">
        <f aca="true" t="shared" si="15" ref="L26:L39">100*(1-EXP(-$A26*($C$5/((72.35*$C$5)-186))))</f>
        <v>99.99999989777285</v>
      </c>
      <c r="M26" s="8">
        <f t="shared" si="10"/>
        <v>170</v>
      </c>
    </row>
    <row r="27" spans="1:13" ht="12.75">
      <c r="A27" s="42">
        <f aca="true" t="shared" si="16" ref="A27:A39">A26+10</f>
        <v>180</v>
      </c>
      <c r="B27" s="43">
        <f t="shared" si="0"/>
        <v>92.46162243929643</v>
      </c>
      <c r="C27" s="43">
        <f aca="true" t="shared" si="17" ref="C27:C39">100*(1-EXP(-$A27*(C$2/((72.35*C$2)-186))))</f>
        <v>93.8185530554929</v>
      </c>
      <c r="D27" s="43">
        <f t="shared" si="4"/>
        <v>180</v>
      </c>
      <c r="E27" s="43">
        <f t="shared" si="1"/>
        <v>97.51728505942874</v>
      </c>
      <c r="F27" s="43">
        <f t="shared" si="13"/>
        <v>94.80354595980278</v>
      </c>
      <c r="G27" s="43">
        <f t="shared" si="6"/>
        <v>180</v>
      </c>
      <c r="H27" s="43">
        <f t="shared" si="2"/>
        <v>98.35492226955269</v>
      </c>
      <c r="I27" s="43">
        <f t="shared" si="14"/>
        <v>99.99628928276924</v>
      </c>
      <c r="J27" s="43">
        <f t="shared" si="8"/>
        <v>180</v>
      </c>
      <c r="K27" s="43">
        <f t="shared" si="3"/>
        <v>100</v>
      </c>
      <c r="L27" s="43">
        <f t="shared" si="15"/>
        <v>99.99999996975056</v>
      </c>
      <c r="M27" s="8">
        <f t="shared" si="10"/>
        <v>180</v>
      </c>
    </row>
    <row r="28" spans="1:13" ht="12.75">
      <c r="A28" s="42">
        <f t="shared" si="16"/>
        <v>190</v>
      </c>
      <c r="B28" s="43">
        <f t="shared" si="0"/>
        <v>93.4701315134605</v>
      </c>
      <c r="C28" s="43">
        <f t="shared" si="17"/>
        <v>94.70423765245937</v>
      </c>
      <c r="D28" s="43">
        <f t="shared" si="4"/>
        <v>190</v>
      </c>
      <c r="E28" s="43">
        <f t="shared" si="1"/>
        <v>97.97811650230372</v>
      </c>
      <c r="F28" s="43">
        <f t="shared" si="13"/>
        <v>95.5908234958126</v>
      </c>
      <c r="G28" s="43">
        <f t="shared" si="6"/>
        <v>190</v>
      </c>
      <c r="H28" s="43">
        <f t="shared" si="2"/>
        <v>98.69055980189688</v>
      </c>
      <c r="I28" s="43">
        <f t="shared" si="14"/>
        <v>99.99789468719986</v>
      </c>
      <c r="J28" s="43">
        <f t="shared" si="8"/>
        <v>190</v>
      </c>
      <c r="K28" s="43">
        <f t="shared" si="3"/>
        <v>100</v>
      </c>
      <c r="L28" s="43">
        <f t="shared" si="15"/>
        <v>99.99999999104907</v>
      </c>
      <c r="M28" s="8">
        <f t="shared" si="10"/>
        <v>190</v>
      </c>
    </row>
    <row r="29" spans="1:13" ht="12.75">
      <c r="A29" s="42">
        <f t="shared" si="16"/>
        <v>200</v>
      </c>
      <c r="B29" s="43">
        <f t="shared" si="0"/>
        <v>94.34371890925533</v>
      </c>
      <c r="C29" s="43">
        <f t="shared" si="17"/>
        <v>95.46302037477645</v>
      </c>
      <c r="D29" s="43">
        <f t="shared" si="4"/>
        <v>200</v>
      </c>
      <c r="E29" s="43">
        <f t="shared" si="1"/>
        <v>98.35341028828871</v>
      </c>
      <c r="F29" s="43">
        <f t="shared" si="13"/>
        <v>96.25882625061372</v>
      </c>
      <c r="G29" s="43">
        <f t="shared" si="6"/>
        <v>200</v>
      </c>
      <c r="H29" s="43">
        <f t="shared" si="2"/>
        <v>98.95771877481914</v>
      </c>
      <c r="I29" s="43">
        <f t="shared" si="14"/>
        <v>99.99880552957534</v>
      </c>
      <c r="J29" s="43">
        <f t="shared" si="8"/>
        <v>200</v>
      </c>
      <c r="K29" s="43">
        <f t="shared" si="3"/>
        <v>100</v>
      </c>
      <c r="L29" s="43">
        <f t="shared" si="15"/>
        <v>99.99999999735138</v>
      </c>
      <c r="M29" s="8">
        <f t="shared" si="10"/>
        <v>200</v>
      </c>
    </row>
    <row r="30" spans="1:13" ht="12.75">
      <c r="A30" s="42">
        <f t="shared" si="16"/>
        <v>210</v>
      </c>
      <c r="B30" s="43">
        <f t="shared" si="0"/>
        <v>95.10043489490388</v>
      </c>
      <c r="C30" s="43">
        <f t="shared" si="17"/>
        <v>96.1130838642612</v>
      </c>
      <c r="D30" s="43">
        <f t="shared" si="4"/>
        <v>210</v>
      </c>
      <c r="E30" s="43">
        <f t="shared" si="1"/>
        <v>98.65904356912618</v>
      </c>
      <c r="F30" s="43">
        <f t="shared" si="13"/>
        <v>96.82562469209282</v>
      </c>
      <c r="G30" s="43">
        <f t="shared" si="6"/>
        <v>210</v>
      </c>
      <c r="H30" s="43">
        <f t="shared" si="2"/>
        <v>99.17037054923303</v>
      </c>
      <c r="I30" s="43">
        <f t="shared" si="14"/>
        <v>99.99932230517229</v>
      </c>
      <c r="J30" s="43">
        <f t="shared" si="8"/>
        <v>210</v>
      </c>
      <c r="K30" s="43">
        <f t="shared" si="3"/>
        <v>100</v>
      </c>
      <c r="L30" s="43">
        <f t="shared" si="15"/>
        <v>99.99999999921626</v>
      </c>
      <c r="M30" s="8">
        <f t="shared" si="10"/>
        <v>210</v>
      </c>
    </row>
    <row r="31" spans="1:13" ht="12.75">
      <c r="A31" s="42">
        <f t="shared" si="16"/>
        <v>220</v>
      </c>
      <c r="B31" s="43">
        <f t="shared" si="0"/>
        <v>95.75591491406679</v>
      </c>
      <c r="C31" s="43">
        <f t="shared" si="17"/>
        <v>96.67000553357738</v>
      </c>
      <c r="D31" s="43">
        <f t="shared" si="4"/>
        <v>220</v>
      </c>
      <c r="E31" s="43">
        <f t="shared" si="1"/>
        <v>98.90794644427055</v>
      </c>
      <c r="F31" s="43">
        <f t="shared" si="13"/>
        <v>97.30655156096294</v>
      </c>
      <c r="G31" s="43">
        <f t="shared" si="6"/>
        <v>220</v>
      </c>
      <c r="H31" s="43">
        <f t="shared" si="2"/>
        <v>99.33963597448425</v>
      </c>
      <c r="I31" s="43">
        <f t="shared" si="14"/>
        <v>99.99961550301285</v>
      </c>
      <c r="J31" s="43">
        <f t="shared" si="8"/>
        <v>220</v>
      </c>
      <c r="K31" s="43">
        <f t="shared" si="3"/>
        <v>100</v>
      </c>
      <c r="L31" s="43">
        <f t="shared" si="15"/>
        <v>99.99999999976808</v>
      </c>
      <c r="M31" s="8">
        <f t="shared" si="10"/>
        <v>220</v>
      </c>
    </row>
    <row r="32" spans="1:13" ht="12.75">
      <c r="A32" s="42">
        <f t="shared" si="16"/>
        <v>230</v>
      </c>
      <c r="B32" s="43">
        <f t="shared" si="0"/>
        <v>96.32370264905636</v>
      </c>
      <c r="C32" s="43">
        <f t="shared" si="17"/>
        <v>97.14713084636759</v>
      </c>
      <c r="D32" s="43">
        <f t="shared" si="4"/>
        <v>230</v>
      </c>
      <c r="E32" s="43">
        <f t="shared" si="1"/>
        <v>99.11064898073967</v>
      </c>
      <c r="F32" s="43">
        <f t="shared" si="13"/>
        <v>97.71461664420077</v>
      </c>
      <c r="G32" s="43">
        <f t="shared" si="6"/>
        <v>230</v>
      </c>
      <c r="H32" s="43">
        <f t="shared" si="2"/>
        <v>99.47436696492366</v>
      </c>
      <c r="I32" s="43">
        <f t="shared" si="14"/>
        <v>99.99978185176117</v>
      </c>
      <c r="J32" s="43">
        <f t="shared" si="8"/>
        <v>230</v>
      </c>
      <c r="K32" s="43">
        <f t="shared" si="3"/>
        <v>100</v>
      </c>
      <c r="L32" s="43">
        <f t="shared" si="15"/>
        <v>99.99999999993138</v>
      </c>
      <c r="M32" s="8">
        <f t="shared" si="10"/>
        <v>230</v>
      </c>
    </row>
    <row r="33" spans="1:13" ht="12.75">
      <c r="A33" s="42">
        <f t="shared" si="16"/>
        <v>240</v>
      </c>
      <c r="B33" s="43">
        <f t="shared" si="0"/>
        <v>96.8155298635858</v>
      </c>
      <c r="C33" s="43">
        <f t="shared" si="17"/>
        <v>97.55589311339283</v>
      </c>
      <c r="D33" s="43">
        <f t="shared" si="4"/>
        <v>240</v>
      </c>
      <c r="E33" s="43">
        <f t="shared" si="1"/>
        <v>99.2757266973678</v>
      </c>
      <c r="F33" s="43">
        <f t="shared" si="13"/>
        <v>98.06085870913074</v>
      </c>
      <c r="G33" s="43">
        <f t="shared" si="6"/>
        <v>240</v>
      </c>
      <c r="H33" s="43">
        <f t="shared" si="2"/>
        <v>99.58160942012584</v>
      </c>
      <c r="I33" s="43">
        <f t="shared" si="14"/>
        <v>99.99987623139923</v>
      </c>
      <c r="J33" s="43">
        <f t="shared" si="8"/>
        <v>240</v>
      </c>
      <c r="K33" s="43">
        <f t="shared" si="3"/>
        <v>100</v>
      </c>
      <c r="L33" s="43">
        <f t="shared" si="15"/>
        <v>99.99999999997969</v>
      </c>
      <c r="M33" s="8">
        <f t="shared" si="10"/>
        <v>240</v>
      </c>
    </row>
    <row r="34" spans="1:13" ht="12.75">
      <c r="A34" s="42">
        <f t="shared" si="16"/>
        <v>250</v>
      </c>
      <c r="B34" s="43">
        <f t="shared" si="0"/>
        <v>97.24155880723008</v>
      </c>
      <c r="C34" s="43">
        <f t="shared" si="17"/>
        <v>97.90608746792519</v>
      </c>
      <c r="D34" s="43">
        <f t="shared" si="4"/>
        <v>250</v>
      </c>
      <c r="E34" s="43">
        <f t="shared" si="1"/>
        <v>99.41016336008471</v>
      </c>
      <c r="F34" s="43">
        <f t="shared" si="13"/>
        <v>98.35464411849665</v>
      </c>
      <c r="G34" s="43">
        <f t="shared" si="6"/>
        <v>250</v>
      </c>
      <c r="H34" s="43">
        <f t="shared" si="2"/>
        <v>99.66697169765594</v>
      </c>
      <c r="I34" s="43">
        <f t="shared" si="14"/>
        <v>99.99992977863758</v>
      </c>
      <c r="J34" s="43">
        <f t="shared" si="8"/>
        <v>250</v>
      </c>
      <c r="K34" s="43">
        <f t="shared" si="3"/>
        <v>100</v>
      </c>
      <c r="L34" s="43">
        <f t="shared" si="15"/>
        <v>99.99999999999399</v>
      </c>
      <c r="M34" s="8">
        <f t="shared" si="10"/>
        <v>250</v>
      </c>
    </row>
    <row r="35" spans="1:13" ht="12.75">
      <c r="A35" s="42">
        <f t="shared" si="16"/>
        <v>260</v>
      </c>
      <c r="B35" s="43">
        <f t="shared" si="0"/>
        <v>97.61059219021664</v>
      </c>
      <c r="C35" s="43">
        <f t="shared" si="17"/>
        <v>98.2061055856414</v>
      </c>
      <c r="D35" s="43">
        <f t="shared" si="4"/>
        <v>260</v>
      </c>
      <c r="E35" s="43">
        <f t="shared" si="1"/>
        <v>99.51964643661148</v>
      </c>
      <c r="F35" s="43">
        <f t="shared" si="13"/>
        <v>98.60392020450243</v>
      </c>
      <c r="G35" s="43">
        <f t="shared" si="6"/>
        <v>260</v>
      </c>
      <c r="H35" s="43">
        <f t="shared" si="2"/>
        <v>99.73491790805727</v>
      </c>
      <c r="I35" s="43">
        <f t="shared" si="14"/>
        <v>99.99996015920267</v>
      </c>
      <c r="J35" s="43">
        <f t="shared" si="8"/>
        <v>260</v>
      </c>
      <c r="K35" s="43">
        <f t="shared" si="3"/>
        <v>100</v>
      </c>
      <c r="L35" s="43">
        <f t="shared" si="15"/>
        <v>99.99999999999822</v>
      </c>
      <c r="M35" s="8">
        <f t="shared" si="10"/>
        <v>260</v>
      </c>
    </row>
    <row r="36" spans="1:13" ht="12.75">
      <c r="A36" s="42">
        <f t="shared" si="16"/>
        <v>270</v>
      </c>
      <c r="B36" s="43">
        <f t="shared" si="0"/>
        <v>97.93025506709438</v>
      </c>
      <c r="C36" s="43">
        <f t="shared" si="17"/>
        <v>98.46313677358897</v>
      </c>
      <c r="D36" s="43">
        <f t="shared" si="4"/>
        <v>270</v>
      </c>
      <c r="E36" s="43">
        <f t="shared" si="1"/>
        <v>99.60880771005817</v>
      </c>
      <c r="F36" s="43">
        <f t="shared" si="13"/>
        <v>98.81543025596643</v>
      </c>
      <c r="G36" s="43">
        <f t="shared" si="6"/>
        <v>270</v>
      </c>
      <c r="H36" s="43">
        <f t="shared" si="2"/>
        <v>99.78900137023149</v>
      </c>
      <c r="I36" s="43">
        <f t="shared" si="14"/>
        <v>99.99997739592231</v>
      </c>
      <c r="J36" s="43">
        <f t="shared" si="8"/>
        <v>270</v>
      </c>
      <c r="K36" s="43">
        <f t="shared" si="3"/>
        <v>100</v>
      </c>
      <c r="L36" s="43">
        <f t="shared" si="15"/>
        <v>99.99999999999947</v>
      </c>
      <c r="M36" s="8">
        <f t="shared" si="10"/>
        <v>270</v>
      </c>
    </row>
    <row r="37" spans="1:13" ht="12.75">
      <c r="A37" s="42">
        <f t="shared" si="16"/>
        <v>280</v>
      </c>
      <c r="B37" s="43">
        <f t="shared" si="0"/>
        <v>98.20715238740392</v>
      </c>
      <c r="C37" s="43">
        <f t="shared" si="17"/>
        <v>98.68334024690132</v>
      </c>
      <c r="D37" s="43">
        <f t="shared" si="4"/>
        <v>280</v>
      </c>
      <c r="E37" s="43">
        <f t="shared" si="1"/>
        <v>99.68141923080488</v>
      </c>
      <c r="F37" s="43">
        <f t="shared" si="13"/>
        <v>98.9948959343118</v>
      </c>
      <c r="G37" s="43">
        <f t="shared" si="6"/>
        <v>280</v>
      </c>
      <c r="H37" s="43">
        <f t="shared" si="2"/>
        <v>99.8320504360068</v>
      </c>
      <c r="I37" s="43">
        <f t="shared" si="14"/>
        <v>99.99998717534882</v>
      </c>
      <c r="J37" s="43">
        <f t="shared" si="8"/>
        <v>280</v>
      </c>
      <c r="K37" s="43">
        <f t="shared" si="3"/>
        <v>100</v>
      </c>
      <c r="L37" s="43">
        <f t="shared" si="15"/>
        <v>99.99999999999984</v>
      </c>
      <c r="M37" s="8">
        <f t="shared" si="10"/>
        <v>280</v>
      </c>
    </row>
    <row r="38" spans="1:13" ht="12.75">
      <c r="A38" s="42">
        <f t="shared" si="16"/>
        <v>290</v>
      </c>
      <c r="B38" s="43">
        <f t="shared" si="0"/>
        <v>98.44700546869849</v>
      </c>
      <c r="C38" s="43">
        <f t="shared" si="17"/>
        <v>98.87199272151351</v>
      </c>
      <c r="D38" s="43">
        <f t="shared" si="4"/>
        <v>290</v>
      </c>
      <c r="E38" s="43">
        <f t="shared" si="1"/>
        <v>99.74055289659199</v>
      </c>
      <c r="F38" s="43">
        <f t="shared" si="13"/>
        <v>99.14717205301649</v>
      </c>
      <c r="G38" s="43">
        <f t="shared" si="6"/>
        <v>290</v>
      </c>
      <c r="H38" s="43">
        <f t="shared" si="2"/>
        <v>99.8663164017868</v>
      </c>
      <c r="I38" s="43">
        <f t="shared" si="14"/>
        <v>99.99999272380497</v>
      </c>
      <c r="J38" s="43">
        <f t="shared" si="8"/>
        <v>290</v>
      </c>
      <c r="K38" s="43">
        <f t="shared" si="3"/>
        <v>100</v>
      </c>
      <c r="L38" s="43">
        <f t="shared" si="15"/>
        <v>99.99999999999996</v>
      </c>
      <c r="M38" s="8">
        <f t="shared" si="10"/>
        <v>290</v>
      </c>
    </row>
    <row r="39" spans="1:13" ht="12.75">
      <c r="A39" s="44">
        <f t="shared" si="16"/>
        <v>300</v>
      </c>
      <c r="B39" s="3">
        <f t="shared" si="0"/>
        <v>98.65477021175263</v>
      </c>
      <c r="C39" s="43">
        <f t="shared" si="17"/>
        <v>99.03361485962945</v>
      </c>
      <c r="D39" s="3">
        <f t="shared" si="4"/>
        <v>300</v>
      </c>
      <c r="E39" s="3">
        <f t="shared" si="1"/>
        <v>99.78871041200362</v>
      </c>
      <c r="F39" s="43">
        <f t="shared" si="13"/>
        <v>99.27637790753724</v>
      </c>
      <c r="G39" s="3">
        <f t="shared" si="6"/>
        <v>300</v>
      </c>
      <c r="H39" s="3">
        <f t="shared" si="2"/>
        <v>99.89359124247592</v>
      </c>
      <c r="I39" s="43">
        <f t="shared" si="14"/>
        <v>99.99999587177746</v>
      </c>
      <c r="J39" s="3">
        <f t="shared" si="8"/>
        <v>300</v>
      </c>
      <c r="K39" s="3">
        <f t="shared" si="3"/>
        <v>100</v>
      </c>
      <c r="L39" s="43">
        <f t="shared" si="15"/>
        <v>99.99999999999999</v>
      </c>
      <c r="M39" s="11">
        <f t="shared" si="10"/>
        <v>300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fmedina</cp:lastModifiedBy>
  <cp:lastPrinted>1998-01-29T19:46:21Z</cp:lastPrinted>
  <dcterms:created xsi:type="dcterms:W3CDTF">1997-12-17T16:54:00Z</dcterms:created>
  <dcterms:modified xsi:type="dcterms:W3CDTF">2006-10-16T09:35:38Z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-869070942</vt:i4>
  </property>
  <property fmtid="{D5CDD505-2E9C-101B-9397-08002B2CF9AE}" pid="3" name="_EmailSubject">
    <vt:lpwstr>supplemental info for costing lectures</vt:lpwstr>
  </property>
  <property fmtid="{D5CDD505-2E9C-101B-9397-08002B2CF9AE}" pid="4" name="_AuthorEmail">
    <vt:lpwstr>mjohnbrodie@shaw.ca</vt:lpwstr>
  </property>
  <property fmtid="{D5CDD505-2E9C-101B-9397-08002B2CF9AE}" pid="5" name="_AuthorEmailDisplayName">
    <vt:lpwstr>mjohnbrodie</vt:lpwstr>
  </property>
  <property fmtid="{D5CDD505-2E9C-101B-9397-08002B2CF9AE}" pid="6" name="_PreviousAdHocReviewCycleID">
    <vt:i4>306515549</vt:i4>
  </property>
  <property fmtid="{D5CDD505-2E9C-101B-9397-08002B2CF9AE}" pid="7" name="_ReviewingToolsShownOnce">
    <vt:lpwstr/>
  </property>
</Properties>
</file>