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85" windowWidth="14625" windowHeight="5805" tabRatio="729"/>
  </bookViews>
  <sheets>
    <sheet name="MACRO" sheetId="1" r:id="rId1"/>
    <sheet name="PBI" sheetId="2" r:id="rId2"/>
    <sheet name="ACTIVIDAD" sheetId="3" r:id="rId3"/>
    <sheet name="CATASTRO" sheetId="4" r:id="rId4"/>
    <sheet name="RESTRINGIDAS" sheetId="5" r:id="rId5"/>
    <sheet name="PASANTIAS" sheetId="7" r:id="rId6"/>
    <sheet name="RANKING" sheetId="8" r:id="rId7"/>
    <sheet name="PRODUCCION" sheetId="9" r:id="rId8"/>
    <sheet name="VARIACION" sheetId="10" r:id="rId9"/>
    <sheet name="RESERVAS" sheetId="11" r:id="rId10"/>
    <sheet name="RESERVAS CU-ZN-AG" sheetId="12" r:id="rId11"/>
    <sheet name="RESERVAS AU-MO-SN-FE" sheetId="13" r:id="rId12"/>
    <sheet name="RESERVAS MUNDIALES" sheetId="87" r:id="rId13"/>
    <sheet name="EXPORTACIONES" sheetId="14" r:id="rId14"/>
    <sheet name="DESTINO EXPOR" sheetId="16" r:id="rId15"/>
    <sheet name="EXPORT MIN" sheetId="17" r:id="rId16"/>
    <sheet name="PRECIOS" sheetId="83" r:id="rId17"/>
    <sheet name="CU - PAISES" sheetId="20" r:id="rId18"/>
    <sheet name="CU - EMPRESAS" sheetId="21" r:id="rId19"/>
    <sheet name="CU - REGIONES" sheetId="22" r:id="rId20"/>
    <sheet name="CU - ESTRATO" sheetId="23" r:id="rId21"/>
    <sheet name="CU - EXPORT" sheetId="24" r:id="rId22"/>
    <sheet name="CU - DESTINO" sheetId="25" r:id="rId23"/>
    <sheet name="AU - PAISES" sheetId="26" r:id="rId24"/>
    <sheet name="AU - EMPRESAS" sheetId="27" r:id="rId25"/>
    <sheet name="AU - REGIONES" sheetId="28" r:id="rId26"/>
    <sheet name="AU - ESTRATO" sheetId="29" r:id="rId27"/>
    <sheet name="AU - EXPORT" sheetId="30" r:id="rId28"/>
    <sheet name="AU - DESTINO" sheetId="31" r:id="rId29"/>
    <sheet name="AG - PAISES" sheetId="32" r:id="rId30"/>
    <sheet name="AG - EMPRESAS" sheetId="33" r:id="rId31"/>
    <sheet name="AG - REGIONES" sheetId="34" r:id="rId32"/>
    <sheet name="AG - ESTRATO" sheetId="35" r:id="rId33"/>
    <sheet name="AG - EXPORT" sheetId="36" r:id="rId34"/>
    <sheet name="AG - DESTINO" sheetId="37" r:id="rId35"/>
    <sheet name="ZN - PAISES" sheetId="38" r:id="rId36"/>
    <sheet name="ZN - EMPRESAS" sheetId="39" r:id="rId37"/>
    <sheet name="ZN - REGIONES" sheetId="40" r:id="rId38"/>
    <sheet name="ZN - ESTRATO" sheetId="41" r:id="rId39"/>
    <sheet name="ZN - EXPORT" sheetId="42" r:id="rId40"/>
    <sheet name="ZN - DESTINO" sheetId="43" r:id="rId41"/>
    <sheet name="PB - PAISES" sheetId="44" r:id="rId42"/>
    <sheet name="PB - EMPRESAS" sheetId="45" r:id="rId43"/>
    <sheet name="PB - REGIONES" sheetId="46" r:id="rId44"/>
    <sheet name="PB - ESTRATO" sheetId="47" r:id="rId45"/>
    <sheet name="PB - EXPORT" sheetId="48" r:id="rId46"/>
    <sheet name="PB - DESTINO" sheetId="49" r:id="rId47"/>
    <sheet name="FE - PRODUCCION " sheetId="50" r:id="rId48"/>
    <sheet name="FE - EXPORT" sheetId="51" r:id="rId49"/>
    <sheet name="FE - DESTINO" sheetId="79" r:id="rId50"/>
    <sheet name="SN - PRODUCCION" sheetId="52" r:id="rId51"/>
    <sheet name="SN - PAISES" sheetId="53" r:id="rId52"/>
    <sheet name="SN - EXPORT" sheetId="54" r:id="rId53"/>
    <sheet name="SN - DESTINO" sheetId="80" r:id="rId54"/>
    <sheet name="MO - PRODUC" sheetId="55" r:id="rId55"/>
    <sheet name="MO - PAISES" sheetId="56" r:id="rId56"/>
    <sheet name="MO - EXPORT" sheetId="57" r:id="rId57"/>
    <sheet name="MO - DESTINO" sheetId="81" r:id="rId58"/>
    <sheet name="NO METALICO" sheetId="58" r:id="rId59"/>
    <sheet name="NM - REGIONES" sheetId="59" r:id="rId60"/>
    <sheet name="EXPORT NM" sheetId="86" r:id="rId61"/>
    <sheet name="DESTINO EXP NO METALICO" sheetId="85" r:id="rId62"/>
    <sheet name="INVERSIONES" sheetId="60" r:id="rId63"/>
    <sheet name="INVERSIONES EMPRESAS" sheetId="61" r:id="rId64"/>
    <sheet name="INVERSIONES - REGIONES" sheetId="62" r:id="rId65"/>
    <sheet name="INVERSIONES - RUBRO" sheetId="82" r:id="rId66"/>
    <sheet name="INVERSIONES REGIONES 2" sheetId="63" r:id="rId67"/>
    <sheet name="EMPLEO" sheetId="66" r:id="rId68"/>
    <sheet name="EMPLEO GENERO" sheetId="67" r:id="rId69"/>
    <sheet name="EMPLEO REGIONES" sheetId="68" r:id="rId70"/>
    <sheet name="EMPLEO PROCEDENCIA" sheetId="69" r:id="rId71"/>
    <sheet name="FATALES" sheetId="70" r:id="rId72"/>
    <sheet name="TRANSF" sheetId="72" r:id="rId73"/>
    <sheet name="CANON" sheetId="73" r:id="rId74"/>
    <sheet name="REGALIAS" sheetId="74" r:id="rId75"/>
    <sheet name="VIGENCIA" sheetId="75" r:id="rId76"/>
    <sheet name="REG TRIB" sheetId="76" r:id="rId77"/>
  </sheets>
  <calcPr calcId="145621"/>
</workbook>
</file>

<file path=xl/calcChain.xml><?xml version="1.0" encoding="utf-8"?>
<calcChain xmlns="http://schemas.openxmlformats.org/spreadsheetml/2006/main">
  <c r="C103" i="87" l="1"/>
  <c r="C73" i="87"/>
  <c r="B108" i="87" l="1"/>
  <c r="B89" i="87"/>
  <c r="C89" i="87" s="1"/>
  <c r="B74" i="87"/>
  <c r="C59" i="87"/>
  <c r="C58" i="87"/>
  <c r="C57" i="87"/>
  <c r="C56" i="87"/>
  <c r="C55" i="87"/>
  <c r="C54" i="87"/>
  <c r="C53" i="87"/>
  <c r="C52" i="87"/>
  <c r="C51" i="87"/>
  <c r="C50" i="87"/>
  <c r="C49" i="87"/>
  <c r="B46" i="87"/>
  <c r="C45" i="87" s="1"/>
  <c r="C24" i="87"/>
  <c r="C31" i="87"/>
  <c r="C30" i="87"/>
  <c r="C29" i="87"/>
  <c r="C28" i="87"/>
  <c r="C27" i="87"/>
  <c r="C26" i="87"/>
  <c r="C25" i="87"/>
  <c r="C23" i="87"/>
  <c r="C22" i="87"/>
  <c r="C21" i="87"/>
  <c r="C20" i="87"/>
  <c r="C19" i="87"/>
  <c r="C18" i="87"/>
  <c r="C17" i="87"/>
  <c r="B14" i="87"/>
  <c r="C12" i="87" s="1"/>
  <c r="C94" i="87" l="1"/>
  <c r="C98" i="87"/>
  <c r="C102" i="87"/>
  <c r="C95" i="87"/>
  <c r="C99" i="87"/>
  <c r="C108" i="87"/>
  <c r="C36" i="87"/>
  <c r="C92" i="87"/>
  <c r="C96" i="87"/>
  <c r="C100" i="87"/>
  <c r="C42" i="87"/>
  <c r="C93" i="87"/>
  <c r="C97" i="87"/>
  <c r="C101" i="87"/>
  <c r="C78" i="87"/>
  <c r="C82" i="87"/>
  <c r="C86" i="87"/>
  <c r="C79" i="87"/>
  <c r="C83" i="87"/>
  <c r="C87" i="87"/>
  <c r="C76" i="87"/>
  <c r="C80" i="87"/>
  <c r="C84" i="87"/>
  <c r="C88" i="87"/>
  <c r="C77" i="87"/>
  <c r="C81" i="87"/>
  <c r="C85" i="87"/>
  <c r="C65" i="87"/>
  <c r="C69" i="87"/>
  <c r="C62" i="87"/>
  <c r="C66" i="87"/>
  <c r="C70" i="87"/>
  <c r="C63" i="87"/>
  <c r="C67" i="87"/>
  <c r="C71" i="87"/>
  <c r="C74" i="87"/>
  <c r="C64" i="87"/>
  <c r="C68" i="87"/>
  <c r="C72" i="87"/>
  <c r="C38" i="87"/>
  <c r="C43" i="87"/>
  <c r="C34" i="87"/>
  <c r="C39" i="87"/>
  <c r="C44" i="87"/>
  <c r="C35" i="87"/>
  <c r="C40" i="87"/>
  <c r="C46" i="87"/>
  <c r="C37" i="87"/>
  <c r="C41" i="87"/>
  <c r="C5" i="87"/>
  <c r="C9" i="87"/>
  <c r="C13" i="87"/>
  <c r="C6" i="87"/>
  <c r="C10" i="87"/>
  <c r="C14" i="87"/>
  <c r="C3" i="87"/>
  <c r="C7" i="87"/>
  <c r="C11" i="87"/>
  <c r="C4" i="87"/>
  <c r="C8" i="87"/>
  <c r="D71" i="12"/>
  <c r="C73" i="12"/>
  <c r="B73" i="12"/>
  <c r="C46" i="13"/>
  <c r="B46" i="13"/>
  <c r="D42" i="13"/>
  <c r="D67" i="12"/>
  <c r="D66" i="12"/>
  <c r="D65" i="12"/>
  <c r="B46" i="12"/>
  <c r="D44" i="12"/>
  <c r="D22" i="12"/>
  <c r="D20" i="12"/>
  <c r="D21" i="12"/>
  <c r="D17" i="12"/>
  <c r="D19" i="12"/>
  <c r="D15" i="12"/>
  <c r="D14" i="12"/>
  <c r="D16" i="12"/>
  <c r="D18" i="12"/>
  <c r="D13" i="12"/>
  <c r="D10" i="12"/>
  <c r="D12" i="12"/>
  <c r="D11" i="12"/>
  <c r="D9" i="12"/>
  <c r="D7" i="12"/>
  <c r="D8" i="12"/>
  <c r="D6" i="12"/>
  <c r="B24" i="12"/>
  <c r="D73" i="12" l="1"/>
  <c r="K6" i="32"/>
  <c r="J6" i="32"/>
  <c r="I6" i="32"/>
  <c r="H6" i="32"/>
  <c r="G6" i="32"/>
  <c r="F6" i="32"/>
  <c r="E6" i="32"/>
  <c r="D6" i="32"/>
  <c r="C6" i="32"/>
  <c r="B6" i="32"/>
  <c r="K6" i="20" l="1"/>
  <c r="J6" i="20"/>
  <c r="I6" i="20"/>
  <c r="H6" i="20"/>
  <c r="G6" i="20"/>
  <c r="F6" i="20"/>
  <c r="E6" i="20"/>
  <c r="D6" i="20"/>
  <c r="C6" i="20"/>
  <c r="B6" i="20"/>
  <c r="B11" i="4" l="1"/>
  <c r="C11" i="4"/>
  <c r="C29" i="16"/>
  <c r="B30" i="85" l="1"/>
  <c r="C13" i="85" s="1"/>
  <c r="B20" i="43"/>
  <c r="C23" i="85" l="1"/>
  <c r="C25" i="85"/>
  <c r="C10" i="85"/>
  <c r="C15" i="85"/>
  <c r="C14" i="85"/>
  <c r="C16" i="85"/>
  <c r="C20" i="85"/>
  <c r="C26" i="85"/>
  <c r="C22" i="85"/>
  <c r="C27" i="85"/>
  <c r="C19" i="85"/>
  <c r="C24" i="85"/>
  <c r="C28" i="85"/>
  <c r="C17" i="85"/>
  <c r="C21" i="85"/>
  <c r="C18" i="85"/>
  <c r="C11" i="85"/>
  <c r="C8" i="85"/>
  <c r="C12" i="85"/>
  <c r="C30" i="85"/>
  <c r="C9" i="85"/>
  <c r="B21" i="25" l="1"/>
  <c r="K14" i="17" l="1"/>
  <c r="J14" i="17"/>
  <c r="I14" i="17"/>
  <c r="H14" i="17"/>
  <c r="G14" i="17"/>
  <c r="F14" i="17"/>
  <c r="E14" i="17"/>
  <c r="D14" i="17"/>
  <c r="C14" i="17"/>
  <c r="K26" i="14"/>
  <c r="K25" i="14"/>
  <c r="K20" i="14"/>
  <c r="K29" i="14" l="1"/>
  <c r="K30" i="14"/>
  <c r="K36" i="58" l="1"/>
  <c r="J36" i="58"/>
  <c r="I36" i="58"/>
  <c r="H36" i="58"/>
  <c r="G36" i="58"/>
  <c r="F36" i="58"/>
  <c r="E36" i="58"/>
  <c r="D36" i="58"/>
  <c r="C36" i="58"/>
  <c r="B36" i="58"/>
  <c r="K6" i="23"/>
  <c r="J6" i="23"/>
  <c r="I6" i="23"/>
  <c r="H6" i="23"/>
  <c r="G6" i="23"/>
  <c r="F6" i="23"/>
  <c r="E6" i="23"/>
  <c r="D6" i="23"/>
  <c r="C6" i="23"/>
  <c r="B6" i="23"/>
  <c r="E17" i="5"/>
  <c r="D17" i="5"/>
  <c r="C17" i="5"/>
  <c r="F13" i="7" l="1"/>
  <c r="F12" i="7"/>
  <c r="E13" i="7"/>
  <c r="D13" i="7"/>
  <c r="B13" i="7"/>
  <c r="F6" i="56" l="1"/>
  <c r="B6" i="56"/>
  <c r="K8" i="35" l="1"/>
  <c r="J8" i="35"/>
  <c r="I8" i="35"/>
  <c r="H8" i="35"/>
  <c r="G8" i="35"/>
  <c r="F8" i="35"/>
  <c r="E8" i="35"/>
  <c r="D8" i="35"/>
  <c r="C8" i="35"/>
  <c r="B8" i="35"/>
  <c r="K6" i="33"/>
  <c r="J6" i="33"/>
  <c r="I6" i="33"/>
  <c r="H6" i="33"/>
  <c r="G6" i="33"/>
  <c r="F6" i="33"/>
  <c r="E6" i="33"/>
  <c r="D6" i="33"/>
  <c r="C6" i="33"/>
  <c r="B6" i="33"/>
  <c r="K6" i="26" l="1"/>
  <c r="J6" i="26"/>
  <c r="H6" i="26"/>
  <c r="G6" i="26"/>
  <c r="F6" i="26"/>
  <c r="E6" i="26"/>
  <c r="D6" i="26"/>
  <c r="C6" i="26"/>
  <c r="B6" i="26"/>
  <c r="J6" i="28"/>
  <c r="I6" i="28"/>
  <c r="H6" i="28"/>
  <c r="G6" i="28"/>
  <c r="F6" i="28"/>
  <c r="E6" i="28"/>
  <c r="D6" i="28"/>
  <c r="C6" i="28"/>
  <c r="B6" i="28"/>
  <c r="K6" i="28"/>
  <c r="K6" i="27"/>
  <c r="J6" i="27"/>
  <c r="I6" i="27"/>
  <c r="H6" i="27"/>
  <c r="G6" i="27"/>
  <c r="F6" i="27"/>
  <c r="E6" i="27"/>
  <c r="D6" i="27"/>
  <c r="C6" i="27"/>
  <c r="B6" i="27"/>
  <c r="I6" i="56" l="1"/>
  <c r="H6" i="56"/>
  <c r="G6" i="56"/>
  <c r="E6" i="56"/>
  <c r="D6" i="56"/>
  <c r="C6" i="56"/>
  <c r="J6" i="53"/>
  <c r="I6" i="53"/>
  <c r="H6" i="53"/>
  <c r="G6" i="53"/>
  <c r="F6" i="53"/>
  <c r="E6" i="53"/>
  <c r="D6" i="53"/>
  <c r="C6" i="53"/>
  <c r="B6" i="53"/>
  <c r="J7" i="47"/>
  <c r="I7" i="47"/>
  <c r="H7" i="47"/>
  <c r="G7" i="47"/>
  <c r="F7" i="47"/>
  <c r="E7" i="47"/>
  <c r="D7" i="47"/>
  <c r="C7" i="47"/>
  <c r="B7" i="47"/>
  <c r="J6" i="46"/>
  <c r="I6" i="46"/>
  <c r="H6" i="46"/>
  <c r="G6" i="46"/>
  <c r="F6" i="46"/>
  <c r="E6" i="46"/>
  <c r="D6" i="46"/>
  <c r="C6" i="46"/>
  <c r="B6" i="46"/>
  <c r="J6" i="45"/>
  <c r="I6" i="45"/>
  <c r="H6" i="45"/>
  <c r="G6" i="45"/>
  <c r="F6" i="45"/>
  <c r="E6" i="45"/>
  <c r="D6" i="45"/>
  <c r="C6" i="45"/>
  <c r="B6" i="45"/>
  <c r="J6" i="44"/>
  <c r="I6" i="44"/>
  <c r="H6" i="44"/>
  <c r="G6" i="44"/>
  <c r="F6" i="44"/>
  <c r="E6" i="44"/>
  <c r="D6" i="44"/>
  <c r="C6" i="44"/>
  <c r="B6" i="44"/>
  <c r="J6" i="41"/>
  <c r="I6" i="41"/>
  <c r="H6" i="41"/>
  <c r="G6" i="41"/>
  <c r="F6" i="41"/>
  <c r="E6" i="41"/>
  <c r="D6" i="41"/>
  <c r="C6" i="41"/>
  <c r="B6" i="41"/>
  <c r="J6" i="40"/>
  <c r="I6" i="40"/>
  <c r="H6" i="40"/>
  <c r="G6" i="40"/>
  <c r="F6" i="40"/>
  <c r="E6" i="40"/>
  <c r="D6" i="40"/>
  <c r="C6" i="40"/>
  <c r="B6" i="40"/>
  <c r="J6" i="39"/>
  <c r="I6" i="39"/>
  <c r="H6" i="39"/>
  <c r="G6" i="39"/>
  <c r="F6" i="39"/>
  <c r="E6" i="39"/>
  <c r="D6" i="39"/>
  <c r="C6" i="39"/>
  <c r="B6" i="39"/>
  <c r="J6" i="38"/>
  <c r="I6" i="38"/>
  <c r="H6" i="38"/>
  <c r="G6" i="38"/>
  <c r="F6" i="38"/>
  <c r="E6" i="38"/>
  <c r="D6" i="38"/>
  <c r="C6" i="38"/>
  <c r="B6" i="38"/>
  <c r="J6" i="34"/>
  <c r="I6" i="34"/>
  <c r="H6" i="34"/>
  <c r="G6" i="34"/>
  <c r="F6" i="34"/>
  <c r="E6" i="34"/>
  <c r="D6" i="34"/>
  <c r="C6" i="34"/>
  <c r="B6" i="34"/>
  <c r="J6" i="29"/>
  <c r="I6" i="29"/>
  <c r="I6" i="26"/>
  <c r="K6" i="22"/>
  <c r="K6" i="21" l="1"/>
  <c r="J6" i="21" l="1"/>
  <c r="I29" i="83" l="1"/>
  <c r="H29" i="83"/>
  <c r="D29" i="83"/>
  <c r="C29" i="83"/>
  <c r="B29" i="83"/>
  <c r="F73" i="76"/>
  <c r="E73" i="76"/>
  <c r="D73" i="76"/>
  <c r="C73" i="76"/>
  <c r="G72" i="76"/>
  <c r="G71" i="76"/>
  <c r="G70" i="76"/>
  <c r="G69" i="76"/>
  <c r="G68" i="76"/>
  <c r="G67" i="76"/>
  <c r="G66" i="76"/>
  <c r="G65" i="76"/>
  <c r="G64" i="76"/>
  <c r="G63" i="76"/>
  <c r="G62" i="76"/>
  <c r="G61" i="76"/>
  <c r="F60" i="76"/>
  <c r="E60" i="76"/>
  <c r="D60" i="76"/>
  <c r="C60" i="76"/>
  <c r="G59" i="76"/>
  <c r="G58" i="76"/>
  <c r="G57" i="76"/>
  <c r="G56" i="76"/>
  <c r="G55" i="76"/>
  <c r="G54" i="76"/>
  <c r="G53" i="76"/>
  <c r="G52" i="76"/>
  <c r="G51" i="76"/>
  <c r="G50" i="76"/>
  <c r="G49" i="76"/>
  <c r="G48" i="76"/>
  <c r="F47" i="76"/>
  <c r="E47" i="76"/>
  <c r="D47" i="76"/>
  <c r="C47" i="76"/>
  <c r="G46" i="76"/>
  <c r="G45" i="76"/>
  <c r="G44" i="76"/>
  <c r="G43" i="76"/>
  <c r="G42" i="76"/>
  <c r="G41" i="76"/>
  <c r="G40" i="76"/>
  <c r="G39" i="76"/>
  <c r="G38" i="76"/>
  <c r="G37" i="76"/>
  <c r="G36" i="76"/>
  <c r="G35" i="76"/>
  <c r="F34" i="76"/>
  <c r="E34" i="76"/>
  <c r="D34" i="76"/>
  <c r="C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F21" i="76"/>
  <c r="E21" i="76"/>
  <c r="D21" i="76"/>
  <c r="C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F8" i="76"/>
  <c r="E8" i="76"/>
  <c r="E75" i="76" s="1"/>
  <c r="D8" i="76"/>
  <c r="C8" i="76"/>
  <c r="C75" i="76" s="1"/>
  <c r="G7" i="76"/>
  <c r="G6" i="76"/>
  <c r="G5" i="76"/>
  <c r="D75" i="76" l="1"/>
  <c r="F75" i="76"/>
  <c r="G21" i="76"/>
  <c r="G34" i="76"/>
  <c r="G47" i="76"/>
  <c r="G60" i="76"/>
  <c r="G73" i="76"/>
  <c r="G8" i="76"/>
  <c r="B31" i="68"/>
  <c r="C29" i="68" s="1"/>
  <c r="C30" i="68"/>
  <c r="C27" i="68"/>
  <c r="C26" i="68"/>
  <c r="C23" i="68"/>
  <c r="C22" i="68"/>
  <c r="C19" i="68"/>
  <c r="C18" i="68"/>
  <c r="C15" i="68"/>
  <c r="C14" i="68"/>
  <c r="C11" i="68"/>
  <c r="C10" i="68"/>
  <c r="C7" i="68"/>
  <c r="K11" i="67"/>
  <c r="J11" i="67"/>
  <c r="I8" i="67"/>
  <c r="I11" i="67" s="1"/>
  <c r="H8" i="67"/>
  <c r="H11" i="67" s="1"/>
  <c r="G8" i="67"/>
  <c r="G11" i="67" s="1"/>
  <c r="F8" i="67"/>
  <c r="F11" i="67" s="1"/>
  <c r="E8" i="67"/>
  <c r="E11" i="67" s="1"/>
  <c r="D8" i="67"/>
  <c r="D11" i="67" s="1"/>
  <c r="C8" i="67"/>
  <c r="C11" i="67" s="1"/>
  <c r="B8" i="67"/>
  <c r="B11" i="67" s="1"/>
  <c r="I5" i="67"/>
  <c r="H5" i="67"/>
  <c r="G5" i="67"/>
  <c r="F5" i="67"/>
  <c r="E5" i="67"/>
  <c r="D5" i="67"/>
  <c r="C5" i="67"/>
  <c r="B5" i="67"/>
  <c r="D14" i="66"/>
  <c r="K30" i="63"/>
  <c r="J30" i="63"/>
  <c r="I30" i="63"/>
  <c r="H30" i="63"/>
  <c r="G30" i="63"/>
  <c r="F30" i="63"/>
  <c r="E30" i="63"/>
  <c r="D30" i="63"/>
  <c r="C30" i="63"/>
  <c r="B30" i="63"/>
  <c r="L28" i="63"/>
  <c r="L27" i="63"/>
  <c r="L26" i="63"/>
  <c r="L25" i="63"/>
  <c r="L24" i="63"/>
  <c r="L23" i="63"/>
  <c r="L22" i="63"/>
  <c r="L21" i="63"/>
  <c r="L20" i="63"/>
  <c r="L19" i="63"/>
  <c r="L18" i="63"/>
  <c r="L17" i="63"/>
  <c r="L16" i="63"/>
  <c r="L15" i="63"/>
  <c r="L14" i="63"/>
  <c r="L13" i="63"/>
  <c r="L12" i="63"/>
  <c r="L11" i="63"/>
  <c r="L10" i="63"/>
  <c r="L9" i="63"/>
  <c r="L8" i="63"/>
  <c r="L7" i="63"/>
  <c r="L6" i="63"/>
  <c r="L5" i="63"/>
  <c r="L30" i="63" s="1"/>
  <c r="C126" i="82"/>
  <c r="D126" i="82" s="1"/>
  <c r="B126" i="82"/>
  <c r="D125" i="82"/>
  <c r="D122" i="82"/>
  <c r="D121" i="82"/>
  <c r="D119" i="82"/>
  <c r="D117" i="82"/>
  <c r="B113" i="82"/>
  <c r="C108" i="82"/>
  <c r="D108" i="82" s="1"/>
  <c r="B108" i="82"/>
  <c r="D107" i="82"/>
  <c r="D106" i="82"/>
  <c r="D105" i="82"/>
  <c r="D104" i="82"/>
  <c r="D102" i="82"/>
  <c r="D101" i="82"/>
  <c r="D100" i="82"/>
  <c r="D99" i="82"/>
  <c r="D98" i="82"/>
  <c r="D97" i="82"/>
  <c r="B95" i="82"/>
  <c r="C90" i="82"/>
  <c r="D90" i="82" s="1"/>
  <c r="B90" i="82"/>
  <c r="D89" i="82"/>
  <c r="D87" i="82"/>
  <c r="D86" i="82"/>
  <c r="D85" i="82"/>
  <c r="D84" i="82"/>
  <c r="D83" i="82"/>
  <c r="D82" i="82"/>
  <c r="D81" i="82"/>
  <c r="D80" i="82"/>
  <c r="D79" i="82"/>
  <c r="B77" i="82"/>
  <c r="C72" i="82"/>
  <c r="D72" i="82" s="1"/>
  <c r="B72" i="82"/>
  <c r="D71" i="82"/>
  <c r="D70" i="82"/>
  <c r="D69" i="82"/>
  <c r="D68" i="82"/>
  <c r="D65" i="82"/>
  <c r="D64" i="82"/>
  <c r="D63" i="82"/>
  <c r="D62" i="82"/>
  <c r="D61" i="82"/>
  <c r="B59" i="82"/>
  <c r="D54" i="82"/>
  <c r="C54" i="82"/>
  <c r="B54" i="82"/>
  <c r="D53" i="82"/>
  <c r="D52" i="82"/>
  <c r="D50" i="82"/>
  <c r="D49" i="82"/>
  <c r="D48" i="82"/>
  <c r="D47" i="82"/>
  <c r="D46" i="82"/>
  <c r="D45" i="82"/>
  <c r="D44" i="82"/>
  <c r="D43" i="82"/>
  <c r="B41" i="82"/>
  <c r="C36" i="82"/>
  <c r="D36" i="82" s="1"/>
  <c r="B36" i="82"/>
  <c r="D35" i="82"/>
  <c r="D34" i="82"/>
  <c r="D32" i="82"/>
  <c r="D31" i="82"/>
  <c r="D30" i="82"/>
  <c r="D28" i="82"/>
  <c r="D27" i="82"/>
  <c r="D26" i="82"/>
  <c r="D25" i="82"/>
  <c r="B23" i="82"/>
  <c r="C18" i="82"/>
  <c r="D18" i="82" s="1"/>
  <c r="B18" i="82"/>
  <c r="D17" i="82"/>
  <c r="D15" i="82"/>
  <c r="D14" i="82"/>
  <c r="D13" i="82"/>
  <c r="D12" i="82"/>
  <c r="D9" i="82"/>
  <c r="D8" i="82"/>
  <c r="D7" i="82"/>
  <c r="D29" i="62"/>
  <c r="D28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D7" i="62"/>
  <c r="D6" i="62"/>
  <c r="D5" i="62"/>
  <c r="F598" i="61"/>
  <c r="F588" i="61"/>
  <c r="D57" i="61"/>
  <c r="C57" i="61"/>
  <c r="E57" i="61" s="1"/>
  <c r="E55" i="61"/>
  <c r="E54" i="61"/>
  <c r="E52" i="61"/>
  <c r="E51" i="61"/>
  <c r="E50" i="61"/>
  <c r="E49" i="61"/>
  <c r="E48" i="61"/>
  <c r="E47" i="61"/>
  <c r="E46" i="61"/>
  <c r="E45" i="61"/>
  <c r="E44" i="61"/>
  <c r="E43" i="61"/>
  <c r="E42" i="61"/>
  <c r="E41" i="61"/>
  <c r="E40" i="61"/>
  <c r="E39" i="61"/>
  <c r="E38" i="61"/>
  <c r="E37" i="61"/>
  <c r="E36" i="61"/>
  <c r="E35" i="61"/>
  <c r="E34" i="61"/>
  <c r="E33" i="61"/>
  <c r="E32" i="61"/>
  <c r="E31" i="61"/>
  <c r="E30" i="61"/>
  <c r="E29" i="61"/>
  <c r="E28" i="61"/>
  <c r="E27" i="61"/>
  <c r="E26" i="61"/>
  <c r="E25" i="61"/>
  <c r="E24" i="61"/>
  <c r="E23" i="61"/>
  <c r="E22" i="61"/>
  <c r="E21" i="61"/>
  <c r="E20" i="61"/>
  <c r="E19" i="61"/>
  <c r="E18" i="61"/>
  <c r="E17" i="61"/>
  <c r="E16" i="61"/>
  <c r="E15" i="61"/>
  <c r="E14" i="61"/>
  <c r="E13" i="61"/>
  <c r="E12" i="61"/>
  <c r="E11" i="61"/>
  <c r="E10" i="61"/>
  <c r="E9" i="61"/>
  <c r="E8" i="61"/>
  <c r="E7" i="61"/>
  <c r="E6" i="61"/>
  <c r="E5" i="61"/>
  <c r="J12" i="60"/>
  <c r="G75" i="76" l="1"/>
  <c r="C8" i="68"/>
  <c r="C12" i="68"/>
  <c r="C16" i="68"/>
  <c r="C20" i="68"/>
  <c r="C24" i="68"/>
  <c r="C28" i="68"/>
  <c r="C31" i="68"/>
  <c r="C9" i="68"/>
  <c r="C13" i="68"/>
  <c r="C17" i="68"/>
  <c r="C21" i="68"/>
  <c r="C25" i="68"/>
  <c r="D70" i="12"/>
  <c r="D69" i="12"/>
  <c r="D68" i="12"/>
  <c r="D64" i="12"/>
  <c r="D63" i="12"/>
  <c r="D62" i="12"/>
  <c r="D61" i="12"/>
  <c r="D60" i="12"/>
  <c r="D59" i="12"/>
  <c r="D58" i="12"/>
  <c r="D57" i="12"/>
  <c r="D56" i="12"/>
  <c r="D55" i="12"/>
  <c r="D54" i="12"/>
  <c r="C46" i="12"/>
  <c r="D43" i="12"/>
  <c r="D38" i="12"/>
  <c r="D42" i="12"/>
  <c r="D40" i="12"/>
  <c r="D37" i="12"/>
  <c r="D41" i="12"/>
  <c r="D35" i="12"/>
  <c r="D39" i="12"/>
  <c r="D36" i="12"/>
  <c r="D34" i="12"/>
  <c r="D33" i="12"/>
  <c r="D32" i="12"/>
  <c r="C24" i="12"/>
  <c r="D46" i="12" l="1"/>
  <c r="D24" i="12"/>
  <c r="C92" i="13"/>
  <c r="B92" i="13"/>
  <c r="D90" i="13"/>
  <c r="C83" i="13"/>
  <c r="B83" i="13"/>
  <c r="D81" i="13"/>
  <c r="D80" i="13"/>
  <c r="D79" i="13"/>
  <c r="D78" i="13"/>
  <c r="D76" i="13"/>
  <c r="D77" i="13"/>
  <c r="D75" i="13"/>
  <c r="C67" i="13"/>
  <c r="B67" i="13"/>
  <c r="D64" i="13"/>
  <c r="D65" i="13"/>
  <c r="D62" i="13"/>
  <c r="D63" i="13"/>
  <c r="D61" i="13"/>
  <c r="D58" i="13"/>
  <c r="D59" i="13"/>
  <c r="D60" i="13"/>
  <c r="D57" i="13"/>
  <c r="D56" i="13"/>
  <c r="D55" i="13"/>
  <c r="D54" i="13"/>
  <c r="D44" i="13"/>
  <c r="D43" i="13"/>
  <c r="D45" i="13"/>
  <c r="D41" i="13"/>
  <c r="D40" i="13"/>
  <c r="D39" i="13"/>
  <c r="D36" i="13"/>
  <c r="D34" i="13"/>
  <c r="D37" i="13"/>
  <c r="D35" i="13"/>
  <c r="D38" i="13"/>
  <c r="D33" i="13"/>
  <c r="C25" i="13"/>
  <c r="B25" i="13"/>
  <c r="D23" i="13"/>
  <c r="D22" i="13"/>
  <c r="D20" i="13"/>
  <c r="D18" i="13"/>
  <c r="D21" i="13"/>
  <c r="D19" i="13"/>
  <c r="D14" i="13"/>
  <c r="D17" i="13"/>
  <c r="D13" i="13"/>
  <c r="D15" i="13"/>
  <c r="D11" i="13"/>
  <c r="D16" i="13"/>
  <c r="D12" i="13"/>
  <c r="D9" i="13"/>
  <c r="D10" i="13"/>
  <c r="D8" i="13"/>
  <c r="D7" i="13"/>
  <c r="D6" i="13"/>
  <c r="D46" i="13" l="1"/>
  <c r="D92" i="13"/>
  <c r="D25" i="13"/>
  <c r="D83" i="13"/>
  <c r="D67" i="13"/>
  <c r="K6" i="29"/>
  <c r="E20" i="3" l="1"/>
  <c r="C20" i="3"/>
  <c r="A20" i="3"/>
  <c r="E18" i="3"/>
  <c r="C18" i="3"/>
  <c r="A18" i="3"/>
  <c r="E22" i="3" l="1"/>
  <c r="A22" i="3"/>
  <c r="C22" i="3"/>
  <c r="B16" i="81"/>
  <c r="C13" i="81" s="1"/>
  <c r="B20" i="80"/>
  <c r="C17" i="80" s="1"/>
  <c r="B17" i="79"/>
  <c r="C10" i="79" s="1"/>
  <c r="B20" i="49"/>
  <c r="C17" i="49" s="1"/>
  <c r="C17" i="43"/>
  <c r="C17" i="31"/>
  <c r="C21" i="25"/>
  <c r="C18" i="25"/>
  <c r="C17" i="25"/>
  <c r="C16" i="25"/>
  <c r="C15" i="25"/>
  <c r="C14" i="25"/>
  <c r="C13" i="25"/>
  <c r="C12" i="25"/>
  <c r="C11" i="25"/>
  <c r="C10" i="25"/>
  <c r="C9" i="25"/>
  <c r="C8" i="25"/>
  <c r="L14" i="17"/>
  <c r="J26" i="14"/>
  <c r="I26" i="14"/>
  <c r="I30" i="14" s="1"/>
  <c r="H26" i="14"/>
  <c r="G26" i="14"/>
  <c r="F26" i="14"/>
  <c r="E26" i="14"/>
  <c r="D26" i="14"/>
  <c r="C26" i="14"/>
  <c r="B26" i="14"/>
  <c r="J25" i="14"/>
  <c r="I25" i="14"/>
  <c r="H25" i="14"/>
  <c r="G25" i="14"/>
  <c r="F25" i="14"/>
  <c r="E25" i="14"/>
  <c r="D25" i="14"/>
  <c r="C25" i="14"/>
  <c r="B25" i="14"/>
  <c r="J20" i="14"/>
  <c r="I20" i="14"/>
  <c r="H20" i="14"/>
  <c r="G20" i="14"/>
  <c r="F20" i="14"/>
  <c r="E20" i="14"/>
  <c r="D20" i="14"/>
  <c r="C20" i="14"/>
  <c r="B20" i="14"/>
  <c r="C10" i="81" l="1"/>
  <c r="C11" i="81"/>
  <c r="C14" i="81"/>
  <c r="C14" i="80"/>
  <c r="C11" i="80"/>
  <c r="C15" i="80"/>
  <c r="C10" i="80"/>
  <c r="C18" i="80"/>
  <c r="C11" i="79"/>
  <c r="C14" i="79"/>
  <c r="C13" i="79"/>
  <c r="C12" i="79"/>
  <c r="C8" i="79"/>
  <c r="C17" i="79"/>
  <c r="C7" i="79"/>
  <c r="C9" i="79"/>
  <c r="C11" i="49"/>
  <c r="C14" i="49"/>
  <c r="C15" i="49"/>
  <c r="C10" i="49"/>
  <c r="C18" i="49"/>
  <c r="C10" i="43"/>
  <c r="C15" i="43"/>
  <c r="C18" i="43"/>
  <c r="C11" i="43"/>
  <c r="C14" i="43"/>
  <c r="C11" i="37"/>
  <c r="C10" i="37"/>
  <c r="C14" i="31"/>
  <c r="C18" i="31"/>
  <c r="C10" i="31"/>
  <c r="C11" i="31"/>
  <c r="C29" i="14"/>
  <c r="G29" i="14"/>
  <c r="B30" i="14"/>
  <c r="F30" i="14"/>
  <c r="J30" i="14"/>
  <c r="D29" i="14"/>
  <c r="H29" i="14"/>
  <c r="C30" i="14"/>
  <c r="G30" i="14"/>
  <c r="E29" i="14"/>
  <c r="I29" i="14"/>
  <c r="D30" i="14"/>
  <c r="H30" i="14"/>
  <c r="B29" i="14"/>
  <c r="F29" i="14"/>
  <c r="J29" i="14"/>
  <c r="E30" i="14"/>
  <c r="C15" i="31"/>
  <c r="C8" i="81"/>
  <c r="C12" i="81"/>
  <c r="C16" i="81"/>
  <c r="C9" i="81"/>
  <c r="C8" i="80"/>
  <c r="C12" i="80"/>
  <c r="C16" i="80"/>
  <c r="C20" i="80"/>
  <c r="C9" i="80"/>
  <c r="C13" i="80"/>
  <c r="C8" i="49"/>
  <c r="C12" i="49"/>
  <c r="C16" i="49"/>
  <c r="C20" i="49"/>
  <c r="C9" i="49"/>
  <c r="C13" i="49"/>
  <c r="C8" i="43"/>
  <c r="C12" i="43"/>
  <c r="C16" i="43"/>
  <c r="C20" i="43"/>
  <c r="C9" i="43"/>
  <c r="C13" i="43"/>
  <c r="C8" i="37"/>
  <c r="C12" i="37"/>
  <c r="C15" i="37"/>
  <c r="C9" i="37"/>
  <c r="C13" i="37"/>
  <c r="C8" i="31"/>
  <c r="C12" i="31"/>
  <c r="C16" i="31"/>
  <c r="C20" i="31"/>
  <c r="C9" i="31"/>
  <c r="C13" i="31"/>
  <c r="F11" i="7" l="1"/>
  <c r="F10" i="7"/>
  <c r="F9" i="7"/>
  <c r="F8" i="7"/>
  <c r="C13" i="7"/>
  <c r="K7" i="47"/>
  <c r="K6" i="46"/>
  <c r="K6" i="45"/>
  <c r="K6" i="41" l="1"/>
  <c r="K6" i="39" l="1"/>
  <c r="K6" i="40"/>
  <c r="K6" i="34" l="1"/>
  <c r="G6" i="22" l="1"/>
  <c r="F6" i="22"/>
  <c r="E6" i="22"/>
  <c r="D6" i="22"/>
  <c r="C6" i="22"/>
  <c r="B6" i="22"/>
  <c r="H6" i="22"/>
  <c r="I6" i="22"/>
  <c r="J6" i="22" l="1"/>
  <c r="K6" i="53" l="1"/>
  <c r="K6" i="44"/>
  <c r="K6" i="38"/>
  <c r="D11" i="4" l="1"/>
  <c r="D9" i="4"/>
  <c r="D8" i="4"/>
  <c r="J6" i="56" l="1"/>
  <c r="K6" i="56"/>
</calcChain>
</file>

<file path=xl/sharedStrings.xml><?xml version="1.0" encoding="utf-8"?>
<sst xmlns="http://schemas.openxmlformats.org/spreadsheetml/2006/main" count="2445" uniqueCount="1008">
  <si>
    <t>MAIN MACROECONOMIC VARIABLES</t>
  </si>
  <si>
    <t>PRODUCTO / PRODUCT</t>
  </si>
  <si>
    <t>PBI (Var % Real)</t>
  </si>
  <si>
    <t>PBI Minero (Var % Real)</t>
  </si>
  <si>
    <t>Inflacion Tasa %</t>
  </si>
  <si>
    <t>Tipo de Cambio Promedio (S/. Por USD $ )</t>
  </si>
  <si>
    <t xml:space="preserve"> </t>
  </si>
  <si>
    <t>Exportaciones ( US$ MM)</t>
  </si>
  <si>
    <t xml:space="preserve">1/ </t>
  </si>
  <si>
    <t>MONTHLY EVOLUTION OF DOMESTIC  GDP  AND MINING GDP</t>
  </si>
  <si>
    <t xml:space="preserve">  ITEM / ITEM</t>
  </si>
  <si>
    <t>ENE/JAN</t>
  </si>
  <si>
    <t>FEB/FEB</t>
  </si>
  <si>
    <t>MAR/MAR</t>
  </si>
  <si>
    <t>ABR/APR</t>
  </si>
  <si>
    <t>MAY/MAY</t>
  </si>
  <si>
    <t>JUN/JUN</t>
  </si>
  <si>
    <t>JUL/JUL</t>
  </si>
  <si>
    <t>AGO/AUG</t>
  </si>
  <si>
    <t>SET/SEP</t>
  </si>
  <si>
    <t>OCT/OCT</t>
  </si>
  <si>
    <t>NOV/NOV</t>
  </si>
  <si>
    <t>DIC/DEC</t>
  </si>
  <si>
    <t>PBI ( Var % Real)</t>
  </si>
  <si>
    <t>MINING ACTIVITY THROUGHOUT THE COUNTRY*</t>
  </si>
  <si>
    <t>UNIDADES MINERAS</t>
  </si>
  <si>
    <t>EXTENSIÓN</t>
  </si>
  <si>
    <t>% DEL PERÚ</t>
  </si>
  <si>
    <t>Ha</t>
  </si>
  <si>
    <t xml:space="preserve">MINING RIGHTS </t>
  </si>
  <si>
    <t>DESCRIPCIÓN</t>
  </si>
  <si>
    <t xml:space="preserve">CANTIDAD </t>
  </si>
  <si>
    <t>EXTENSIÓN (Ha.)</t>
  </si>
  <si>
    <t>Derechos mineros titulados</t>
  </si>
  <si>
    <t>Derechos mineros en tramite</t>
  </si>
  <si>
    <t>TOTAL</t>
  </si>
  <si>
    <t xml:space="preserve">AREAS RESTRICTED FROM MINING ACTIVITY </t>
  </si>
  <si>
    <t>TIPO DE ÁREAS RESTRINGIDAS</t>
  </si>
  <si>
    <t xml:space="preserve"> CANTIDAD</t>
  </si>
  <si>
    <t>HA.</t>
  </si>
  <si>
    <t>PROYECTO ESPECIAL</t>
  </si>
  <si>
    <t>PUERTOS Y AEROPUERTOS</t>
  </si>
  <si>
    <t xml:space="preserve">* </t>
  </si>
  <si>
    <t>Source: MINING AND METALLURGICAL INSTITUTE OF PERU</t>
  </si>
  <si>
    <t>COMPAÑIA MINERA ARES S.A.C.</t>
  </si>
  <si>
    <t>ANABI S.A.C.</t>
  </si>
  <si>
    <t>MINERA CHINALCO PERÚ S.A.</t>
  </si>
  <si>
    <t>HUDBAY PERU S.A.C.</t>
  </si>
  <si>
    <t>VOLCAN COMPAÑÍA MINERA S.A.A.</t>
  </si>
  <si>
    <t>MINERA COLQUISIRI S.A.</t>
  </si>
  <si>
    <t>CATALINA HUANCA SOCIEDAD MINERA S.A.C.</t>
  </si>
  <si>
    <t>COMPAÑIA DE MINAS BUENAVENTURA S.A.A.</t>
  </si>
  <si>
    <t>MINSUR S.A.</t>
  </si>
  <si>
    <t>TREVALI PERU S.A.C.</t>
  </si>
  <si>
    <t>CORI PUNO S.A.C.</t>
  </si>
  <si>
    <t>NYRSTAR ANCASH S.A.</t>
  </si>
  <si>
    <t>COMPAÑIA MINERA PODEROSA S.A.</t>
  </si>
  <si>
    <t>COMPAÑIA MINERA RAURA S.A.</t>
  </si>
  <si>
    <t>Fuente: MINISTERIO DE ENERGÍA Y MINAS</t>
  </si>
  <si>
    <t>Source: MINISTRY OF ENERGY AND MINES</t>
  </si>
  <si>
    <t>INTERNSHIPS AND REPLICAS EXECUTED WITH NUMBER OF PARTICIPANTS</t>
  </si>
  <si>
    <t>AÑO</t>
  </si>
  <si>
    <t>CANT.</t>
  </si>
  <si>
    <t>PARTIC.</t>
  </si>
  <si>
    <t>TOTAL PART.</t>
  </si>
  <si>
    <t>-</t>
  </si>
  <si>
    <t xml:space="preserve">TOTAL </t>
  </si>
  <si>
    <t>PLACE OF PERU IN THE WORLDWIDE RANKING OF MINING PRODUCTION</t>
  </si>
  <si>
    <t>LATINOAMÉRICA / LATIN AMERICA</t>
  </si>
  <si>
    <t>MUNDO / WORLD</t>
  </si>
  <si>
    <t xml:space="preserve">Zinc / Zinc </t>
  </si>
  <si>
    <t xml:space="preserve">Estaño / Tin </t>
  </si>
  <si>
    <t>Plomo / Lead</t>
  </si>
  <si>
    <t>Oro / Gold</t>
  </si>
  <si>
    <t>Cobre / Copper</t>
  </si>
  <si>
    <t>Plata / Silver</t>
  </si>
  <si>
    <t>Molibdeno / Molybdenum</t>
  </si>
  <si>
    <t>Selenio / Selenium</t>
  </si>
  <si>
    <t>Cadmio / Cadmium</t>
  </si>
  <si>
    <t>Roca Fosfórica / Phosphoric Rock</t>
  </si>
  <si>
    <t>Fuente: U.S.Geological Survey-USGS-, The Silver Institute; Gold Fields Minerals Services-GFMS-International Copper Study Group -ICSG-; International Lead and Zinc Study Group-ILZSG-International Tin Research Institute - ITRI-; International Molybdenum Association-IMOA- Instituto Latinoamericano del Hierro y el Acero - ILAFA-</t>
  </si>
  <si>
    <t xml:space="preserve">Elaboración: MEM </t>
  </si>
  <si>
    <t>METAL MINING PRODUCTION</t>
  </si>
  <si>
    <t>UNIDAD / UNIT</t>
  </si>
  <si>
    <t>COBRE</t>
  </si>
  <si>
    <t>Miles de TMF</t>
  </si>
  <si>
    <t>ORO</t>
  </si>
  <si>
    <t>ZINC</t>
  </si>
  <si>
    <t>PLATA</t>
  </si>
  <si>
    <t>PLOMO</t>
  </si>
  <si>
    <t xml:space="preserve">Miles de TMF </t>
  </si>
  <si>
    <t>HIERRO</t>
  </si>
  <si>
    <t>ESTAÑO</t>
  </si>
  <si>
    <t>MOLIBDENO</t>
  </si>
  <si>
    <t>Datos Preliminares / Preliminary Data</t>
  </si>
  <si>
    <t>MINISTERIO DE ENERGIA Y MINAS / MINISTRY OF ENERGY AND MINES</t>
  </si>
  <si>
    <t>METAL MINING PRODUCTION - PERCENTAGE CHANGE</t>
  </si>
  <si>
    <t>COBRE / COPPER</t>
  </si>
  <si>
    <t>ORO / GOLD</t>
  </si>
  <si>
    <t>ZINC / ZINC</t>
  </si>
  <si>
    <t>PLATA / SILVER</t>
  </si>
  <si>
    <t>PLOMO / LEAD</t>
  </si>
  <si>
    <t>HIERRO / IRON</t>
  </si>
  <si>
    <t>ESTAÑO / TIN</t>
  </si>
  <si>
    <t>MOLIBDENO / MOLYBDENUM</t>
  </si>
  <si>
    <t>PROVEN AND PROBABLE RESERVES</t>
  </si>
  <si>
    <t>Cobre</t>
  </si>
  <si>
    <t>miles de TMF</t>
  </si>
  <si>
    <t>Oro</t>
  </si>
  <si>
    <t>Zinc</t>
  </si>
  <si>
    <t>Plata</t>
  </si>
  <si>
    <t>Plomo</t>
  </si>
  <si>
    <t>Hierro</t>
  </si>
  <si>
    <t>Estaño</t>
  </si>
  <si>
    <t xml:space="preserve">REGIÓN / REGION </t>
  </si>
  <si>
    <t>PROBABLE</t>
  </si>
  <si>
    <t>PROBADA</t>
  </si>
  <si>
    <t>AREQUIPA</t>
  </si>
  <si>
    <t>TACNA</t>
  </si>
  <si>
    <t>MOQUEGUA</t>
  </si>
  <si>
    <t>ANCASH</t>
  </si>
  <si>
    <t>JUNIN</t>
  </si>
  <si>
    <t>APURIMAC</t>
  </si>
  <si>
    <t>CUSCO</t>
  </si>
  <si>
    <t>LAMBAYEQUE</t>
  </si>
  <si>
    <t>PIURA</t>
  </si>
  <si>
    <t>CAJAMARCA</t>
  </si>
  <si>
    <t>PASCO</t>
  </si>
  <si>
    <t>HUANUCO</t>
  </si>
  <si>
    <t>LA LIBERTAD</t>
  </si>
  <si>
    <t>LIMA</t>
  </si>
  <si>
    <t>ICA</t>
  </si>
  <si>
    <t>HUANCAVELICA</t>
  </si>
  <si>
    <t>RESERVAS de zinc según región (MILES DE TM)</t>
  </si>
  <si>
    <t>ZINC RESERVES by region (thousand OF MT)</t>
  </si>
  <si>
    <t>PUNO</t>
  </si>
  <si>
    <t>AYACUCHO</t>
  </si>
  <si>
    <t>AMAZONAS</t>
  </si>
  <si>
    <t>LORETO</t>
  </si>
  <si>
    <t>MADRE DE DIOS</t>
  </si>
  <si>
    <t>RESERVAS de plomo según región (miles de TM)</t>
  </si>
  <si>
    <t>LEAD RESERVES by region (thousand OF MT)</t>
  </si>
  <si>
    <t>RESERVAS de hierro según región (MILES DE TM)</t>
  </si>
  <si>
    <t>IRON RESERVES by region (thousand OF MT)</t>
  </si>
  <si>
    <t>RESERVAS de molibdeno según región (MILES DE TM)</t>
  </si>
  <si>
    <t>MOLIBDENUM RESERVES by region (thousand OF MT)</t>
  </si>
  <si>
    <t>RESERVAS de estaño según región (MILES DE TM)</t>
  </si>
  <si>
    <t>TIN RESERVES by region (thousand OF MT)</t>
  </si>
  <si>
    <t>DOMESTIC EXPORTS (MILLIONS OF US$)</t>
  </si>
  <si>
    <t>%</t>
  </si>
  <si>
    <t>Mineros</t>
  </si>
  <si>
    <t>Minerales no metálicos</t>
  </si>
  <si>
    <t>Sidero-metalúrgicos y joyería</t>
  </si>
  <si>
    <t>Metal-mecánicos</t>
  </si>
  <si>
    <t>Petróleo y gas natural</t>
  </si>
  <si>
    <t>Pesqueros (xport. Trad.)</t>
  </si>
  <si>
    <t>Agrícolas</t>
  </si>
  <si>
    <t>Agropecuarios</t>
  </si>
  <si>
    <t>Pesqueros (xport. No Trad.)</t>
  </si>
  <si>
    <t>Textiles</t>
  </si>
  <si>
    <t>Maderas y papeles</t>
  </si>
  <si>
    <t>Químicos / CHEMICALS</t>
  </si>
  <si>
    <t>Otros / OTHER</t>
  </si>
  <si>
    <t>FUENTE: BCRP</t>
  </si>
  <si>
    <t>ELABORACIÓN: MEM</t>
  </si>
  <si>
    <t>SOURCE: BCRP (CENTRAL RESERVE BANK OF PERU)</t>
  </si>
  <si>
    <t>PREPARED BY: MEM (MINISTRY OF ENERGY AND MINES)</t>
  </si>
  <si>
    <t>PAIS / COUNTRY</t>
  </si>
  <si>
    <t>PRODUCTOS / PRODUCTS</t>
  </si>
  <si>
    <t>US$ MM</t>
  </si>
  <si>
    <t>China</t>
  </si>
  <si>
    <t>Suiza</t>
  </si>
  <si>
    <t>Estados Unidos</t>
  </si>
  <si>
    <t>Brasil</t>
  </si>
  <si>
    <t>Italia</t>
  </si>
  <si>
    <t>Alemania</t>
  </si>
  <si>
    <t>Chile</t>
  </si>
  <si>
    <t>Cobre / copper</t>
  </si>
  <si>
    <t>Oro / gold</t>
  </si>
  <si>
    <t>Zinc / zinc</t>
  </si>
  <si>
    <t>Plata / silver</t>
  </si>
  <si>
    <t>Plomo / lead</t>
  </si>
  <si>
    <t>Estaño / tin</t>
  </si>
  <si>
    <t>Hierro / iron</t>
  </si>
  <si>
    <t>Molibdeno / molybdenum</t>
  </si>
  <si>
    <t>Otros / other</t>
  </si>
  <si>
    <t>Valor / value</t>
  </si>
  <si>
    <t>(US$MM)</t>
  </si>
  <si>
    <t>Cantidad / volume</t>
  </si>
  <si>
    <t>(Miles Tm)</t>
  </si>
  <si>
    <t>Precio / price</t>
  </si>
  <si>
    <t xml:space="preserve"> (Ctvs US$/Lb.)</t>
  </si>
  <si>
    <t>(Miles Oz. Tr.)</t>
  </si>
  <si>
    <t>(US$/Oz Tr.)</t>
  </si>
  <si>
    <t>(Miles Tm.)</t>
  </si>
  <si>
    <t>(Ctvs US$/Lb.)</t>
  </si>
  <si>
    <t>(Millones Oz. Tr.)</t>
  </si>
  <si>
    <t>(US$/Oz. Tr.)</t>
  </si>
  <si>
    <t>(US$/Tm)</t>
  </si>
  <si>
    <t>AÑOS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</si>
  <si>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</si>
  <si>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</si>
  <si>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</si>
  <si>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</si>
  <si>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</si>
  <si>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</si>
  <si>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</si>
  <si>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</si>
  <si>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US$/Oz.tr.</t>
  </si>
  <si>
    <t>US$/tm</t>
  </si>
  <si>
    <t xml:space="preserve">A/ Precios de Exportación   </t>
  </si>
  <si>
    <t xml:space="preserve">FUENTE:  BCRP, Reuters, Estadisticas Internacionales del FMI </t>
  </si>
  <si>
    <t xml:space="preserve">A/ Export Value  </t>
  </si>
  <si>
    <t>FUENTE: BCRP, Reuters, International Statistics of the International Monetary Fund</t>
  </si>
  <si>
    <t>COPPER PRODUCTION BY COUNTRY (THOUSANDS OF FTM)</t>
  </si>
  <si>
    <t>PAÍS / COUNTRY</t>
  </si>
  <si>
    <t>CHILE</t>
  </si>
  <si>
    <t>CHINA</t>
  </si>
  <si>
    <t>PERÚ</t>
  </si>
  <si>
    <t>ESTADOS UNIDOS</t>
  </si>
  <si>
    <t>CONGO</t>
  </si>
  <si>
    <t>AUSTRALIA</t>
  </si>
  <si>
    <t>RUSIA</t>
  </si>
  <si>
    <t>ZAMBIA</t>
  </si>
  <si>
    <t>CANADÁ</t>
  </si>
  <si>
    <t>MÉXICO</t>
  </si>
  <si>
    <t>POLONIA</t>
  </si>
  <si>
    <t>INDONESIA</t>
  </si>
  <si>
    <t>OTROS / OTHER</t>
  </si>
  <si>
    <t xml:space="preserve">(*)    </t>
  </si>
  <si>
    <t>Datos Preliminares</t>
  </si>
  <si>
    <t xml:space="preserve">2/ </t>
  </si>
  <si>
    <t>En el año 2006 Soc. Mra Huaron se fusionó con Pan American Silver S.A.C.</t>
  </si>
  <si>
    <t>COPPER DOMESTIC PRODUCTION BY COMPANY (FMT)</t>
  </si>
  <si>
    <t>EMPRESA / COMPANY</t>
  </si>
  <si>
    <t>CIA. MRA. ANTAMINA S.A.</t>
  </si>
  <si>
    <t>SOUTHERN PERU COPPER CORPORATION</t>
  </si>
  <si>
    <t>SOC. MRA. CERRO VERDE S.A.A.</t>
  </si>
  <si>
    <t>COMPAÑIA MINERA ANTAPACCAY S.A.(*)</t>
  </si>
  <si>
    <t>--</t>
  </si>
  <si>
    <t>SOCIEDAD MINERA EL BROCAL S.A.A.</t>
  </si>
  <si>
    <t>COMPAÑIA MINERA MILPO S.A.</t>
  </si>
  <si>
    <t>GOLD FIELDS LA CIMA S.A.</t>
  </si>
  <si>
    <t>---</t>
  </si>
  <si>
    <t>DOE RUN PERU S.R.LTDA. (mina cobriza)</t>
  </si>
  <si>
    <t>CIA.MRA.CONDESTABLE S.A</t>
  </si>
  <si>
    <t xml:space="preserve">EMPRESA MINERA LOS QUENUALES S.A.  </t>
  </si>
  <si>
    <t>SOC.MRA.CORONA S.A.</t>
  </si>
  <si>
    <t>VOLCAN CIA.MINERA S.A.A.</t>
  </si>
  <si>
    <t>COMPAÑIA MINERA ARGENTUM S.A.</t>
  </si>
  <si>
    <t>CONS. DE INGENIEROS EJECUTORES MINEROS S.A.</t>
  </si>
  <si>
    <t>CIA. MAR CASAPALCA S.A</t>
  </si>
  <si>
    <t>EMPRESA ADMINISTRADORA CHUNGAR S.A.C.</t>
  </si>
  <si>
    <t>OTROS / OTHERS</t>
  </si>
  <si>
    <t>COPPER DOMESTIC PRODUCTOR BY REGIONS (FMT)</t>
  </si>
  <si>
    <t>región / region</t>
  </si>
  <si>
    <t xml:space="preserve"> Ancash </t>
  </si>
  <si>
    <t xml:space="preserve"> Arequipa </t>
  </si>
  <si>
    <t xml:space="preserve"> Moquegua </t>
  </si>
  <si>
    <t xml:space="preserve"> Cusco </t>
  </si>
  <si>
    <t xml:space="preserve"> Tacna </t>
  </si>
  <si>
    <t xml:space="preserve"> Junin </t>
  </si>
  <si>
    <t xml:space="preserve"> Pasco </t>
  </si>
  <si>
    <t xml:space="preserve"> Lima </t>
  </si>
  <si>
    <t xml:space="preserve"> Huancavelica </t>
  </si>
  <si>
    <t xml:space="preserve"> Puno </t>
  </si>
  <si>
    <t xml:space="preserve"> La Libertad </t>
  </si>
  <si>
    <t xml:space="preserve"> Huanuco </t>
  </si>
  <si>
    <t xml:space="preserve"> Ayacucho </t>
  </si>
  <si>
    <t>ESTRATO / LAYER</t>
  </si>
  <si>
    <t>GRAN Y MEDIANA MINERÍA</t>
  </si>
  <si>
    <t>PEQUENA MINERÍA</t>
  </si>
  <si>
    <t>MINERIA ARTESANAL</t>
  </si>
  <si>
    <t>MINING PRODUCTION OF COPPER IN CONCENTRATED LEVEL TO LAYERS (t. of fine content)</t>
  </si>
  <si>
    <t>ANNUAL EVOLUTION OF COPPER EXPORTS AND PRICE</t>
  </si>
  <si>
    <t>Valor / VALUE</t>
  </si>
  <si>
    <t>Precio/ PRICE</t>
  </si>
  <si>
    <t>Fuente: Banco Central de Reserva del Perú / Banco Central de Reserva del Perú.</t>
  </si>
  <si>
    <t>Elaborado por Ministerio de Energía y Minas / Elaborate by Ministry of Energy and Mines.</t>
  </si>
  <si>
    <t>PAÍS</t>
  </si>
  <si>
    <t>US$ MILLONES</t>
  </si>
  <si>
    <t>Country</t>
  </si>
  <si>
    <t>US$ Millions</t>
  </si>
  <si>
    <t>Japón</t>
  </si>
  <si>
    <t>España</t>
  </si>
  <si>
    <t>Bulgaria</t>
  </si>
  <si>
    <t>Otros</t>
  </si>
  <si>
    <t>Total</t>
  </si>
  <si>
    <t>GOLD PRODUCTION BY COUNTRY (THOUSANDS OF FINE OUNCES)</t>
  </si>
  <si>
    <t>Australia</t>
  </si>
  <si>
    <t>Rusia</t>
  </si>
  <si>
    <t xml:space="preserve">Uzbekistane  </t>
  </si>
  <si>
    <t>Ghana</t>
  </si>
  <si>
    <t>Indonesia</t>
  </si>
  <si>
    <t>Se cambio de razón social XSTRATA TINTAYA S.A. a COMPAÑIA MINERA ANTAPACCAY S.A</t>
  </si>
  <si>
    <t>GOLD DOMESTIC PRODUCTION BY COMPANY (THOUSANDS OF FINE OUNCES)</t>
  </si>
  <si>
    <t>MINERA YANACOCHA S.R.L.</t>
  </si>
  <si>
    <t>MINERA BARRICK MISQUICHILCA S.A.</t>
  </si>
  <si>
    <t>CONSORCIO MINERO HORIZONTE S.A.</t>
  </si>
  <si>
    <t>LA ARENA S.A.</t>
  </si>
  <si>
    <t>MINERA AURIFERA RETAMAS S.A.</t>
  </si>
  <si>
    <t>ARUNTANI S.A.C.</t>
  </si>
  <si>
    <t>COMPAÑIA MINERA COIMOLACHE S.A.</t>
  </si>
  <si>
    <t>MINERA LA ZANJA S.R.L.</t>
  </si>
  <si>
    <t>MINERA LAYTARUMA S.A.</t>
  </si>
  <si>
    <t>MINERA VETA DORADA S.A.C.</t>
  </si>
  <si>
    <t>COMPAÑIA MINERA CARAVELI S.A.C.</t>
  </si>
  <si>
    <t>OTROS</t>
  </si>
  <si>
    <t>GOLD DOMESTIC PRODUCTOR BY REGIONS (THOUSANDS OF FINE OUNCES)</t>
  </si>
  <si>
    <t>La Libertad</t>
  </si>
  <si>
    <t>Cajamarca</t>
  </si>
  <si>
    <t>Arequipa</t>
  </si>
  <si>
    <t>Ayacucho</t>
  </si>
  <si>
    <t>Puno</t>
  </si>
  <si>
    <t>Moquegua</t>
  </si>
  <si>
    <t>Tacna</t>
  </si>
  <si>
    <t>Cusco</t>
  </si>
  <si>
    <t>Pasco</t>
  </si>
  <si>
    <t>Junin</t>
  </si>
  <si>
    <t>Ancash</t>
  </si>
  <si>
    <t>Lima</t>
  </si>
  <si>
    <t>Ica</t>
  </si>
  <si>
    <t>Huancavelica</t>
  </si>
  <si>
    <t>MINING PRODUCTION OF GOLD IN CONCENTRATED LEVEL TO LAYERS (THOUSANDS OF FINE OUNCES)</t>
  </si>
  <si>
    <t>Gran y Mediana Mineria</t>
  </si>
  <si>
    <t>Pequeña Mineria</t>
  </si>
  <si>
    <t>Mineria Artesanal</t>
  </si>
  <si>
    <t>oro / gold</t>
  </si>
  <si>
    <t>Canadá</t>
  </si>
  <si>
    <t>Reino Unido</t>
  </si>
  <si>
    <t>India</t>
  </si>
  <si>
    <t>Emiratos Árabes Unidos</t>
  </si>
  <si>
    <t>BOLIVIA</t>
  </si>
  <si>
    <t>SILVER PRODUCTION BY COUNTRY (THOUSANDS OF FINE OUNCES)</t>
  </si>
  <si>
    <t>EMPRESA MINERA LOS QUENUALES S.A.</t>
  </si>
  <si>
    <t>MINERA BATEAS S.A.C.</t>
  </si>
  <si>
    <t>SILVER DOMESTIC PRODUCTION BY COMPANY (THOUSANDS OF FINE OUNCES)</t>
  </si>
  <si>
    <t>SILVER DOMESTIC PRODUCTOR BY REGIONS (THOUSANDS OF FINE OUNCES)</t>
  </si>
  <si>
    <t>ANNUAL EVOLUTION OF SILVER EXPORTS AND PRICE</t>
  </si>
  <si>
    <t>PLATA  / SILVER</t>
  </si>
  <si>
    <t>ZINC PRODUCTION BY COUNTRY (THOUSANDS OF FTM)</t>
  </si>
  <si>
    <t>INDIA</t>
  </si>
  <si>
    <t>KAZAKHSTAN</t>
  </si>
  <si>
    <t>IRLANDIA</t>
  </si>
  <si>
    <t>ZINC DOMESTIC PRODUCTION BY COMPANY (FMT)</t>
  </si>
  <si>
    <t>ZINC DOMESTIC PRODUCTOR BY REGIONS (FMT)</t>
  </si>
  <si>
    <t>MINING PRODUCTION OF ZINC IN CONCENTRATED LEVEL TO LAYERS (t. of fine content)</t>
  </si>
  <si>
    <t>ANNUAL EVOLUTION OF ZINC EXPORTS AND PRICE</t>
  </si>
  <si>
    <t>Taiwán</t>
  </si>
  <si>
    <t>Bélgica</t>
  </si>
  <si>
    <t>LEAD PRODUCTION BY COUNTRY (THOUSANDS OF FTM)</t>
  </si>
  <si>
    <t>MILPO ANDINA PERU S.A.C.</t>
  </si>
  <si>
    <t>LEAD DOMESTIC PRODUCTION BY COMPANY (FMT)</t>
  </si>
  <si>
    <t>LEAD DOMESTIC PRODUCTOR BY REGIONS (FMT)</t>
  </si>
  <si>
    <t>MINING PRODUCTION OF LEAD IN CONCENTRATED LEVEL TO LAYERS (t. of fine content)</t>
  </si>
  <si>
    <t>ANNUAL EVOLUTION OF LEAD EXPORTS AND PRICE</t>
  </si>
  <si>
    <t>Federación Rusa</t>
  </si>
  <si>
    <t>TIN PRODUCTION BY COUNTRY (THOUSANDS OF  ftm)</t>
  </si>
  <si>
    <t>Producciòn  Miles de TMF</t>
  </si>
  <si>
    <t>Precio / (US$/TM)</t>
  </si>
  <si>
    <t>ANNUAL EVOLUTION OF IRON EXPORTS AND PRICE</t>
  </si>
  <si>
    <t>HIERRO /IRON</t>
  </si>
  <si>
    <t>Precio / (Ctvs US$/Lb.)</t>
  </si>
  <si>
    <t>TIN DOMESTIC PRODUCTION (THOUSANDS OF FTM)</t>
  </si>
  <si>
    <t>Perú</t>
  </si>
  <si>
    <t>ESTAÑO /TIN</t>
  </si>
  <si>
    <t>ANNUAL EVOLUTION OF TIN EXPORTS AND PRICE</t>
  </si>
  <si>
    <t>MOLYBDENUM DOMESTIC PRODUCTION (THOUSANDS OF FTM)</t>
  </si>
  <si>
    <t>ARMENIA</t>
  </si>
  <si>
    <t>IRÁN</t>
  </si>
  <si>
    <t>MOLYBDENUM PRODUCTION BY COUNTRY (THOUSANDS OF  ftm)</t>
  </si>
  <si>
    <t>MOLIBDENO  / MOLYBDENUM</t>
  </si>
  <si>
    <t>ANNUAL EVOLUTION OF MOLYBDENUM EXPORTS AND PRICE</t>
  </si>
  <si>
    <t>CALIZA / DOLOMITA</t>
  </si>
  <si>
    <t>FOSFATOS</t>
  </si>
  <si>
    <t>ARCILLAS</t>
  </si>
  <si>
    <t>PUZOLANA</t>
  </si>
  <si>
    <t>CALCITA</t>
  </si>
  <si>
    <t>ANDALUCITA</t>
  </si>
  <si>
    <t>YESO</t>
  </si>
  <si>
    <t>TRAVERTINO</t>
  </si>
  <si>
    <t>SILICE</t>
  </si>
  <si>
    <t>BORATOS / ULEXITA</t>
  </si>
  <si>
    <t>DIATOMITAS</t>
  </si>
  <si>
    <t>BARITINA</t>
  </si>
  <si>
    <t>PIZARRA</t>
  </si>
  <si>
    <t>CONCHUELAS</t>
  </si>
  <si>
    <t>COQUINA</t>
  </si>
  <si>
    <t>ARENISCA / CUARCITA</t>
  </si>
  <si>
    <t>BENTONITA</t>
  </si>
  <si>
    <t>TALCO</t>
  </si>
  <si>
    <t>Huanuco</t>
  </si>
  <si>
    <t xml:space="preserve">RUBRO </t>
  </si>
  <si>
    <t>ITEM</t>
  </si>
  <si>
    <t>EQUIP. DE PLANTA DE BENEFICIO</t>
  </si>
  <si>
    <t>EQUIPMENT OF BENEFICIATION PLANT</t>
  </si>
  <si>
    <t>EQUIP. MINERO</t>
  </si>
  <si>
    <t>MINING EQUIPMENT</t>
  </si>
  <si>
    <t>EXPLORACIÓN</t>
  </si>
  <si>
    <t>EXPLORATION</t>
  </si>
  <si>
    <t>EXPLOTACIÓN</t>
  </si>
  <si>
    <t>EXPLOITATION</t>
  </si>
  <si>
    <t>INFRAESTRUCTURA</t>
  </si>
  <si>
    <t>INFRASTRUCTURE</t>
  </si>
  <si>
    <t>OTHER</t>
  </si>
  <si>
    <t>PREPARACIÓN</t>
  </si>
  <si>
    <t>PREPARATION</t>
  </si>
  <si>
    <t xml:space="preserve">GRAND TOTAL </t>
  </si>
  <si>
    <t>VAR. %</t>
  </si>
  <si>
    <t xml:space="preserve">1° </t>
  </si>
  <si>
    <t>SOCIEDAD MINERA CERRO VERDE S.A.A.</t>
  </si>
  <si>
    <t>2°</t>
  </si>
  <si>
    <t>3°</t>
  </si>
  <si>
    <t>4°</t>
  </si>
  <si>
    <t>COMPAÑIA MINERA ANTAPACCAY S.A.</t>
  </si>
  <si>
    <t>5°</t>
  </si>
  <si>
    <t>6°</t>
  </si>
  <si>
    <t>SOUTHERN PERU COPPER CORPORATION SUCURSAL DEL PERU</t>
  </si>
  <si>
    <t>7°</t>
  </si>
  <si>
    <t>COMPAÑIA MINERA ANTAMINA S.A.</t>
  </si>
  <si>
    <t>8°</t>
  </si>
  <si>
    <t>9°</t>
  </si>
  <si>
    <t>ANGLO AMERICAN QUELLAVECO S.A.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</si>
  <si>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</si>
  <si>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</si>
  <si>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</si>
  <si>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</si>
  <si>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</si>
  <si>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</si>
  <si>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</si>
  <si>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</si>
  <si>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</si>
  <si>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</si>
  <si>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</si>
  <si>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</si>
  <si>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</si>
  <si>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</si>
  <si>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</si>
  <si>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</si>
  <si>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COMPAÑIA MINERA SANTA LUISA S.A.</t>
  </si>
  <si>
    <t>26°</t>
  </si>
  <si>
    <t>27°</t>
  </si>
  <si>
    <t>MARCOBRE S.A.C.</t>
  </si>
  <si>
    <t>28°</t>
  </si>
  <si>
    <t>UNION ANDINA DE CEMENTOS S.A.A.</t>
  </si>
  <si>
    <t>29°</t>
  </si>
  <si>
    <t>SOCIEDAD MINERA CORONA S.A.</t>
  </si>
  <si>
    <t>30°</t>
  </si>
  <si>
    <t>COMPAÑIA MINERA MISKI MAYO S.R.L.</t>
  </si>
  <si>
    <t>31°</t>
  </si>
  <si>
    <t>32°</t>
  </si>
  <si>
    <t>TITAN CONTRATISTAS GENERALES S.A.C.</t>
  </si>
  <si>
    <t>33°</t>
  </si>
  <si>
    <t>34°</t>
  </si>
  <si>
    <t>35°</t>
  </si>
  <si>
    <t>PAN AMERICAN SILVER HUARON S.A.</t>
  </si>
  <si>
    <t>36°</t>
  </si>
  <si>
    <t>37°</t>
  </si>
  <si>
    <t>38°</t>
  </si>
  <si>
    <t>MINERA IRL S.A.</t>
  </si>
  <si>
    <t>39°</t>
  </si>
  <si>
    <t>CONSORCIO DE INGENIEROS EJECUTORES MINEROS S.A.</t>
  </si>
  <si>
    <t>40°</t>
  </si>
  <si>
    <t>SHAHUINDO S.A.C.</t>
  </si>
  <si>
    <t>41°</t>
  </si>
  <si>
    <t>COMPAÑIA MINERA ATACOCHA S.A.A.</t>
  </si>
  <si>
    <t>42°</t>
  </si>
  <si>
    <t>43°</t>
  </si>
  <si>
    <t>44°</t>
  </si>
  <si>
    <t>COMPAÑIA MINERA CASAPALCA S.A.</t>
  </si>
  <si>
    <t>45°</t>
  </si>
  <si>
    <t>46°</t>
  </si>
  <si>
    <t>47°</t>
  </si>
  <si>
    <t>48°</t>
  </si>
  <si>
    <t>49°</t>
  </si>
  <si>
    <t>50°</t>
  </si>
  <si>
    <t>RANKING OF COMPANIES FOR MINING INVESTMENT (US$)</t>
  </si>
  <si>
    <t xml:space="preserve">MINING INVESTMENT BY REGION (US$) </t>
  </si>
  <si>
    <t>CALLAO</t>
  </si>
  <si>
    <t>SAN MARTIN</t>
  </si>
  <si>
    <t>HISTORICAL EVOLUTION OF MINING INVESTMENTS BY REGION (U.S. $ millions)</t>
  </si>
  <si>
    <t>REGION / REGION</t>
  </si>
  <si>
    <t>BRASIL</t>
  </si>
  <si>
    <t>SHOUGANG HIERRO PERU S.A.A.</t>
  </si>
  <si>
    <t>DIRECT EMPLOYMENT BY TYPE OF EMPLOYER</t>
  </si>
  <si>
    <t>Año / Empleador</t>
  </si>
  <si>
    <t>Compañía</t>
  </si>
  <si>
    <t>Contratista</t>
  </si>
  <si>
    <t>Nro. de Trabajadores</t>
  </si>
  <si>
    <t>Year</t>
  </si>
  <si>
    <t>Company</t>
  </si>
  <si>
    <t>Contractor</t>
  </si>
  <si>
    <t>DIRECT EMPLOYMENT BY GENDER AND TYPE OF EMPLOYER</t>
  </si>
  <si>
    <t>Compañía / Company</t>
  </si>
  <si>
    <t>Varones  / Men</t>
  </si>
  <si>
    <t>Mujeres  / Women</t>
  </si>
  <si>
    <t>Contratista / Contractor</t>
  </si>
  <si>
    <t>Varones / Men</t>
  </si>
  <si>
    <t>DIRECT EMPLOYMENT IN MINING - REGIONS</t>
  </si>
  <si>
    <t>REGIÓN</t>
  </si>
  <si>
    <t>Nro. Trabajadores</t>
  </si>
  <si>
    <t>Region</t>
  </si>
  <si>
    <t>Workers</t>
  </si>
  <si>
    <t>% REGIONAL</t>
  </si>
  <si>
    <t>% FORÁNEO</t>
  </si>
  <si>
    <t>%Regional worker</t>
  </si>
  <si>
    <t>%foreign</t>
  </si>
  <si>
    <t xml:space="preserve">MINING WORKER ORIGIN </t>
  </si>
  <si>
    <t xml:space="preserve">AÑOS </t>
  </si>
  <si>
    <t>MESES / months</t>
  </si>
  <si>
    <t>years</t>
  </si>
  <si>
    <t>ENE/jan</t>
  </si>
  <si>
    <t>FEB/feb</t>
  </si>
  <si>
    <t>MAR/mar</t>
  </si>
  <si>
    <t>ABR/apr</t>
  </si>
  <si>
    <t>MAY/may</t>
  </si>
  <si>
    <t>JUN/jun</t>
  </si>
  <si>
    <t>JUL/jul</t>
  </si>
  <si>
    <t>AGO/aug</t>
  </si>
  <si>
    <t>SET/sep</t>
  </si>
  <si>
    <t>OCT/oct</t>
  </si>
  <si>
    <t>NOV/nov</t>
  </si>
  <si>
    <t>DIC/dec</t>
  </si>
  <si>
    <t>FATAL ACCIDENTS STATISTICS</t>
  </si>
  <si>
    <t xml:space="preserve"> TRANSFER TO THE REGIONS (MINING CANON, MINING ROYALTIES , AND LAW ENFORCEMENT AND PENALTIES ( SOLES )</t>
  </si>
  <si>
    <t>TRANSFER TO REGIONS OF  MINING CANON ( SOLES )</t>
  </si>
  <si>
    <t>TRANSFER TO REGIONS OF MINING ROYALTIES ( SOLES )</t>
  </si>
  <si>
    <t>TRANSFER TO REGIONS FOR THE PAYMENT OF THE RIGHT TO A CONCESSION AND PENALTY ( SOLES )</t>
  </si>
  <si>
    <t xml:space="preserve"> -</t>
  </si>
  <si>
    <t>IEM</t>
  </si>
  <si>
    <t>RESERVAS DE COBRE SEGÚN REGIÓN (MILES DE TM)</t>
  </si>
  <si>
    <t>COPPER RESERVES BY REGION (THOUSAND OF MT)</t>
  </si>
  <si>
    <t>RESERVAS DE ORO SEGÚN REGIÓN (MILES DE ONZAS FINAS)</t>
  </si>
  <si>
    <t>GOLD RESERVES BY REGION (THOUSANDS OF FINE OUNCES)</t>
  </si>
  <si>
    <t>MAIN EXPORT DESTINATIONS IN MINING</t>
  </si>
  <si>
    <t>DESTINATION OF DOMESTIC EXPORTS OF COPPER</t>
  </si>
  <si>
    <t>ANNUAL EVOLUTION OF GOLD EXPORTS AND PRICE</t>
  </si>
  <si>
    <t>DESTINATION OF DOMESTIC EXPORTS OF GOLD</t>
  </si>
  <si>
    <t>DESTINATION OF DOMESTIC EXPORTS OF SILVER</t>
  </si>
  <si>
    <t>DESTINATION OF DOMESTIC EXPORTS OF ZINC</t>
  </si>
  <si>
    <t>DESTINATION OF DOMESTIC EXPORTS OF LEAD</t>
  </si>
  <si>
    <t>NON-METALLIC MINING PRODUCTION - MAIN PRODUCTS (MT)</t>
  </si>
  <si>
    <t>NON-METALLIC MINING PRODUCTION BY REGION - MAIN PRODUCTS (MT)</t>
  </si>
  <si>
    <t>ANNUAL MINING INVESTMENT BY CATEGORIES (US$ Millions)</t>
  </si>
  <si>
    <t>2015 /1</t>
  </si>
  <si>
    <t>CONSTRUCCIÓN</t>
  </si>
  <si>
    <t>CATEO Y PROSPECCIÓN</t>
  </si>
  <si>
    <t>ALMACENAMIENTO</t>
  </si>
  <si>
    <t>BENEFICIO</t>
  </si>
  <si>
    <t>CIERRE FINAL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</si>
  <si>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</si>
  <si>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</si>
  <si>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</si>
  <si>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</si>
  <si>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</si>
  <si>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</si>
  <si>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</si>
  <si>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</si>
  <si>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</si>
  <si>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PASANTIAS</t>
  </si>
  <si>
    <t>REPLICAS</t>
  </si>
  <si>
    <t xml:space="preserve">  AMAZONAS</t>
  </si>
  <si>
    <t xml:space="preserve">  ANCASH</t>
  </si>
  <si>
    <t xml:space="preserve">  APURIMAC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</si>
  <si>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</si>
  <si>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</si>
  <si>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</si>
  <si>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</si>
  <si>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</si>
  <si>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</si>
  <si>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HUANUCO</t>
  </si>
  <si>
    <t xml:space="preserve">  ICA</t>
  </si>
  <si>
    <t xml:space="preserve">  JUNIN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</si>
  <si>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</si>
  <si>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</si>
  <si>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</si>
  <si>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</si>
  <si>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</si>
  <si>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</si>
  <si>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</si>
  <si>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</si>
  <si>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</si>
  <si>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MARTIN</t>
  </si>
  <si>
    <t xml:space="preserve">  TACNA</t>
  </si>
  <si>
    <t xml:space="preserve">  TUMBES</t>
  </si>
  <si>
    <t xml:space="preserve">  UCAYALI</t>
  </si>
  <si>
    <t xml:space="preserve">  TOTAL</t>
  </si>
  <si>
    <t>IRLANDA</t>
  </si>
  <si>
    <t>TURQUIA</t>
  </si>
  <si>
    <t>SUECIA</t>
  </si>
  <si>
    <t>COREA DEL NORTE</t>
  </si>
  <si>
    <t>SUDAFRICA</t>
  </si>
  <si>
    <t>KAZAKZTAN</t>
  </si>
  <si>
    <t>BURMA</t>
  </si>
  <si>
    <t>VIETNAM</t>
  </si>
  <si>
    <t>MALASIA</t>
  </si>
  <si>
    <t>1/</t>
  </si>
  <si>
    <t>Inició producción el proyecto minero "Toromocho" ubicado en la región Junín.</t>
  </si>
  <si>
    <t>2/</t>
  </si>
  <si>
    <t>Inició producción comercial el proyecto "Constancia" en la región Cusco.</t>
  </si>
  <si>
    <t xml:space="preserve">3/ </t>
  </si>
  <si>
    <t>En diciembre de 2015, Minera Las Bambas reporta su primera producción.</t>
  </si>
  <si>
    <t>Apurimac</t>
  </si>
  <si>
    <t>En el año 2007, inició operaciones el proyecto minero Cerro Lindo en la región Ica.</t>
  </si>
  <si>
    <t>En el año 2007, inició operaciones el proyecto minero Cerro Corona en la región Cajamarca.</t>
  </si>
  <si>
    <t>En diciembre de 2015 reportó su primera producción el proyecto minero "Las Bambas" en la región Apurimac.</t>
  </si>
  <si>
    <t>Datos preliminares.</t>
  </si>
  <si>
    <t>En el año 2014, inició producción el proyecto aurífero "Anama" ubicado en la región Apurimac.</t>
  </si>
  <si>
    <t>Madre de Dios 1/</t>
  </si>
  <si>
    <t>Apurimac 2/</t>
  </si>
  <si>
    <t>Incluye producción estimada de los mineros artesanales de Madre de Dios.</t>
  </si>
  <si>
    <t>COMPAÑÍA MINERA MILPO S.A.A.</t>
  </si>
  <si>
    <t>COMPAÑIA MINERA ANTAPACCAY S.A. /2</t>
  </si>
  <si>
    <t>Cambio de Razon Social Xstrata Tintaya por Cia. mra. Antapaccay.</t>
  </si>
  <si>
    <t>MINERA CHINALCO PERÚ S.A. 1/</t>
  </si>
  <si>
    <t>En el año 2014 inició operaciones el proyecto "Toromocho# en la región Junín.</t>
  </si>
  <si>
    <t>EMPRESA ADMINISTRADORA CERRO S.A.C. 2/</t>
  </si>
  <si>
    <t>La unidad "Cerro de Pasco" paso ser administrada por Empresa Administradora Cerro SA.</t>
  </si>
  <si>
    <t>3/</t>
  </si>
  <si>
    <t>Las unidad "El Porvenir" paso a ser adminsitrada por esta empresa sucursal del grupo Milpo.</t>
  </si>
  <si>
    <t>GRAN Y MEDIANA MINERIA</t>
  </si>
  <si>
    <t xml:space="preserve">PEQUEÑA MINERIA </t>
  </si>
  <si>
    <t>MINING PRODUCTION OF SILVER IN CONCENTRATED LEVEL TO LAYERS (THOUSANDS OF FINE OUNCES)</t>
  </si>
  <si>
    <t>ÁNCASH</t>
  </si>
  <si>
    <t>JUNÍN</t>
  </si>
  <si>
    <t>HUÁNUCO</t>
  </si>
  <si>
    <t>COMPAÑIA MINERA SAN IGNACIO DE MOROCOCHA S.A.A.</t>
  </si>
  <si>
    <t>COMPAÑÍA DE MINAS BUENAVENTURA S.A.A.</t>
  </si>
  <si>
    <t>PEQUEÑA MINERIA</t>
  </si>
  <si>
    <t>COMPAÑIA MINERA KOLPA S.A.</t>
  </si>
  <si>
    <t>IRON DOMESTIC PRODUCTION (FTM)</t>
  </si>
  <si>
    <t>US$/lb</t>
  </si>
  <si>
    <t>VALOR US$ MILLONES</t>
  </si>
  <si>
    <t>EXPORTACIONES MINERAS</t>
  </si>
  <si>
    <t>RESTO DE EXPORTACIONES</t>
  </si>
  <si>
    <t>PARTICIPACION%</t>
  </si>
  <si>
    <t>Part%</t>
  </si>
  <si>
    <t>Corea del Sur (República de Corea)</t>
  </si>
  <si>
    <t>Países Bajos (Holanda)</t>
  </si>
  <si>
    <t>Suecia</t>
  </si>
  <si>
    <t>UNIDAD</t>
  </si>
  <si>
    <t>Volumen / Volume</t>
  </si>
  <si>
    <t>Sudáfrica</t>
  </si>
  <si>
    <t>Argentina</t>
  </si>
  <si>
    <t>Colombia</t>
  </si>
  <si>
    <t>Bolivia</t>
  </si>
  <si>
    <t>2015 : DESTINO DE LAS EXPORTACIONES NACIONALES DE HIERRO</t>
  </si>
  <si>
    <t>DESTINATION OF DOMESTIC EXPORTS OF IRON</t>
  </si>
  <si>
    <t>DESTINATION OF DOMESTIC EXPORTS OF TIN</t>
  </si>
  <si>
    <t>Eslovaquia</t>
  </si>
  <si>
    <t>Francia</t>
  </si>
  <si>
    <t>DESTINATION OF DOMESTIC EXPORTS OF MOLYBDENUM</t>
  </si>
  <si>
    <t>Tailandia</t>
  </si>
  <si>
    <t>Precio / (US$/Lb.)</t>
  </si>
  <si>
    <t>(US$/Lb.)</t>
  </si>
  <si>
    <t xml:space="preserve">N° </t>
  </si>
  <si>
    <t>MINING UNITS</t>
  </si>
  <si>
    <t>EXTENSION</t>
  </si>
  <si>
    <t xml:space="preserve">% OF PERU </t>
  </si>
  <si>
    <t>UNIDADES EN PRODUCCIÓN MINERA</t>
  </si>
  <si>
    <t>UNITS IN MINING PRODUCTION</t>
  </si>
  <si>
    <t>UNIDADES EN EXPLORACIÓN MINERA</t>
  </si>
  <si>
    <t xml:space="preserve">UNITS IN MINING EXPLORATION </t>
  </si>
  <si>
    <t>TOTAL DE UNIDADES EN ACTIVIDAD MINERA</t>
  </si>
  <si>
    <t xml:space="preserve">TOTAL OF UNITS IN MINING ACTIVITY </t>
  </si>
  <si>
    <t>MINERA LAS BAMBAS S.A.</t>
  </si>
  <si>
    <t>CIA MINERA HUAYCOLORO S.A.C.</t>
  </si>
  <si>
    <t>COMPAÑIA MINERA ZAFRANAL S.A.C.</t>
  </si>
  <si>
    <t>CENTURY MINING PERU S.A.C.</t>
  </si>
  <si>
    <t>+</t>
  </si>
  <si>
    <t>HORMIGON</t>
  </si>
  <si>
    <t>PIEDRA (CONSTRUCCION)</t>
  </si>
  <si>
    <t>ARENA (GRUESA/FINA)</t>
  </si>
  <si>
    <t>SAL</t>
  </si>
  <si>
    <t>CAOLIN</t>
  </si>
  <si>
    <t>PIROFILITA</t>
  </si>
  <si>
    <t>FELDESPATOS</t>
  </si>
  <si>
    <t>ANDESITA</t>
  </si>
  <si>
    <t>PIEDRA LAJA</t>
  </si>
  <si>
    <t>MARMOL</t>
  </si>
  <si>
    <t>SILICATOS</t>
  </si>
  <si>
    <t>DOLOMITA</t>
  </si>
  <si>
    <t>SULFATOS</t>
  </si>
  <si>
    <t>GRANODIORITA ORNAMENTAL</t>
  </si>
  <si>
    <t>ONIX</t>
  </si>
  <si>
    <t>MICA</t>
  </si>
  <si>
    <t>GDP (Real % Change)</t>
  </si>
  <si>
    <t>Inflation  (Rate)</t>
  </si>
  <si>
    <t>Average Exchangue Rate (S/. For US$)</t>
  </si>
  <si>
    <t>Exports ( US$ MM)</t>
  </si>
  <si>
    <t>Metallic Exports (US$MM)</t>
  </si>
  <si>
    <t>Importaciones (US$ MM)</t>
  </si>
  <si>
    <t>Imports (US$ MM)</t>
  </si>
  <si>
    <t>2007</t>
  </si>
  <si>
    <t>2008</t>
  </si>
  <si>
    <t>2009</t>
  </si>
  <si>
    <t>2010</t>
  </si>
  <si>
    <t>2011</t>
  </si>
  <si>
    <t>2012</t>
  </si>
  <si>
    <t>2013</t>
  </si>
  <si>
    <t>2014</t>
  </si>
  <si>
    <t>n.d.</t>
  </si>
  <si>
    <t xml:space="preserve">Datos sujetos a ajuste / DATA SUBJECT TO BE ADJUSTED </t>
  </si>
  <si>
    <t>FUENTE: BANCO CENTRAL DE RESERVA DEL PERÚ (BCRP) / SOURCE: CENTRAL RESERVE BANK OF PERU, BCRP.</t>
  </si>
  <si>
    <t>2007-2016 : INVERSIÓN ANUAL EN MINERÍA POR RUBROS (US$ Millones)</t>
  </si>
  <si>
    <t>2016 /1</t>
  </si>
  <si>
    <t>2015 - 2016 : RANKING DE INVERSIÓN MINERA POR EMPRESA (US$)</t>
  </si>
  <si>
    <t>COMPAÑIA MINERA CHUNGAR S.A.C.</t>
  </si>
  <si>
    <t>S.M.R.L. SANTA BARBARA DE TRUJILLO</t>
  </si>
  <si>
    <t>Otras ( 2015=  544 Empresas; 2016=   534 Empresas)</t>
  </si>
  <si>
    <t xml:space="preserve">2015-2016 : INVERSION SEGÚN REGIÓN (US$) </t>
  </si>
  <si>
    <t>REGION</t>
  </si>
  <si>
    <t>VAR%</t>
  </si>
  <si>
    <t>TUMBES</t>
  </si>
  <si>
    <t>PRINCIPALES EMPRESAS MINERAS INVERSIONISTAS SEGÚN RUBRO EN EL PERÚ</t>
  </si>
  <si>
    <t>EQUIPAMIENTO DE PLANTA DE BENEFICIO</t>
  </si>
  <si>
    <t>(En US $)</t>
  </si>
  <si>
    <t>EMPRESA</t>
  </si>
  <si>
    <t>2015</t>
  </si>
  <si>
    <t>2016</t>
  </si>
  <si>
    <t>Otras ( 2015= 110 Empresas; 2016=  103 Empresas)</t>
  </si>
  <si>
    <t>EQUIPAMIENTO MINERO</t>
  </si>
  <si>
    <t>Titular Minero</t>
  </si>
  <si>
    <t>Otras ( 2015= 238 Empresas; 2016=  226 Empresas)</t>
  </si>
  <si>
    <t>EXPLORACION</t>
  </si>
  <si>
    <t>EXPLORACIONES MINERAS SAN RAMON S.A.</t>
  </si>
  <si>
    <t>Otras ( 2015= 339 Empresas; 2016=  316  Empresas)</t>
  </si>
  <si>
    <t>EXPLOTACION</t>
  </si>
  <si>
    <t>Otras ( 2015= 284 Empresas; 2016=  284 Empresas)</t>
  </si>
  <si>
    <t>Otras ( 2015= 252  Empresas; 2016=  234 Empresas)</t>
  </si>
  <si>
    <t>PREPARACION</t>
  </si>
  <si>
    <t>Otras ( 2015= 218 Empresas; 2016=  194 Empresas)</t>
  </si>
  <si>
    <t>Otras ( 2015= 327 Empresas; 2016=  322 Empresas)</t>
  </si>
  <si>
    <t>2007-2016 : EVOLUCIÓN HISTÓRICA DE LAS INVERSIONES MINERAS SEGÚN REGIÓN (US$ MILLONES)</t>
  </si>
  <si>
    <t>2007 - 2016 : EMPLEO DIRECTO EN EL SECTOR MINERO - TIPO DE EMPLEADOR</t>
  </si>
  <si>
    <t xml:space="preserve">NOTA : </t>
  </si>
  <si>
    <t xml:space="preserve">          AÑOS 2007-2015  Fuente DAC</t>
  </si>
  <si>
    <t xml:space="preserve">          AÑO   2016 Fuente ESTAMIN</t>
  </si>
  <si>
    <t>2007 - 2016 : Empleo Directo según género Y tipo de empleador</t>
  </si>
  <si>
    <t>2016: empleo directo en minería - regiones</t>
  </si>
  <si>
    <t>FUENTE : ESTAMIN</t>
  </si>
  <si>
    <t>2015: PROCEDENCIA DEL TRABAJADOR MINERO</t>
  </si>
  <si>
    <t>fuente : DAC 2015</t>
  </si>
  <si>
    <t>2007 - 2016 : ESTADÍSTICA DE ACCIDENTES MORTALES</t>
  </si>
  <si>
    <t>REGIONES</t>
  </si>
  <si>
    <t>2007-2016 : TRANSFERENCIA A LAS REGIONES (CANON MINERO, REGALIAS MINERAS, Y DERECHO DE VIGENCIA y penalidad (NUEVOS SOLES)</t>
  </si>
  <si>
    <t>2007-2016 : TRANSFERENCIA A LAS REGIONES POR CANON MINERO (NUEVOS SOLES)</t>
  </si>
  <si>
    <t>2007-2016 : TRANSFERENCIA A LAS REGIONES POR REGALIAS MINERAS (NUEVOS SOLES)</t>
  </si>
  <si>
    <t>2007-2016 : TRANSFERENCIA A LAS REGIONES POR DERECHO DE VIGENCIA Y PENALIDAD (NUEVOS SOLES)</t>
  </si>
  <si>
    <t>RECAUDACION POR RÉGIMEN TRIBUTARIO DE LA MINERÍA</t>
  </si>
  <si>
    <t>Ingresos del Gobierno Central (Millones de Nuevos Soles)</t>
  </si>
  <si>
    <t>Concepto</t>
  </si>
  <si>
    <t xml:space="preserve">        Regalías Mineras</t>
  </si>
  <si>
    <t>Regalías Mineras  
Ley Nº 29788</t>
  </si>
  <si>
    <t>Gravámen Especial 
a la Minería</t>
  </si>
  <si>
    <t>Oct.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</si>
  <si>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</si>
  <si>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</si>
  <si>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</si>
  <si>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</si>
  <si>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</si>
  <si>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</si>
  <si>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</si>
  <si>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</si>
  <si>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</si>
  <si>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</si>
  <si>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</si>
  <si>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</si>
  <si>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Abr</t>
  </si>
  <si>
    <t>Ago</t>
  </si>
  <si>
    <t>Sep</t>
  </si>
  <si>
    <t>Oct</t>
  </si>
  <si>
    <t>Set.</t>
  </si>
  <si>
    <t>Set</t>
  </si>
  <si>
    <t>TOTAL GENERAL</t>
  </si>
  <si>
    <t>Fuente: SUNAT, Nota Tributaria.</t>
  </si>
  <si>
    <t>1995 - 2016: COTIZACIÓN DE PRINCIPALES PRODUCTOS MINEROS (A)   - PROMEDIO ANUAL</t>
  </si>
  <si>
    <t>LME</t>
  </si>
  <si>
    <t>LMB</t>
  </si>
  <si>
    <t>London Fix</t>
  </si>
  <si>
    <t>TSI</t>
  </si>
  <si>
    <t>US Market</t>
  </si>
  <si>
    <t>203,36</t>
  </si>
  <si>
    <t>184,24</t>
  </si>
  <si>
    <t>222,09</t>
  </si>
  <si>
    <t>385,95</t>
  </si>
  <si>
    <t>334,53</t>
  </si>
  <si>
    <t>397,99</t>
  </si>
  <si>
    <t>660,73</t>
  </si>
  <si>
    <t>839,08</t>
  </si>
  <si>
    <t>616,56</t>
  </si>
  <si>
    <t>927,47</t>
  </si>
  <si>
    <t>1180,31</t>
  </si>
  <si>
    <t>956,78</t>
  </si>
  <si>
    <t>1011,70</t>
  </si>
  <si>
    <t>993,03</t>
  </si>
  <si>
    <t>728,93</t>
  </si>
  <si>
    <t>816,74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</si>
  <si>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</si>
  <si>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</si>
  <si>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</si>
  <si>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</si>
  <si>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</si>
  <si>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</si>
  <si>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</si>
  <si>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</si>
  <si>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</si>
  <si>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</si>
  <si>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</si>
  <si>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</si>
  <si>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* (Promedio al 27 de diciembre 2016.</t>
  </si>
  <si>
    <t>MINERA LAS BAMBAS S.A. 1 /</t>
  </si>
  <si>
    <t>MINERA CHINALCO PERÚ S.A.  2/</t>
  </si>
  <si>
    <t>HUDBAY PERU S.A.C.  3/</t>
  </si>
  <si>
    <t>PAN AMERICAN SILVER HUARON S.A.  4/</t>
  </si>
  <si>
    <t xml:space="preserve">4/ </t>
  </si>
  <si>
    <t>2007 - 2016 : PRODUCCIóN NACIONAL DE COBRE POR EMPRESA * (TMF)</t>
  </si>
  <si>
    <t>2007 - 2016 : PRODUCCIÓN NACIONAL DE COBRE POR REGIONES * (tmf)</t>
  </si>
  <si>
    <t>2007 - 2016 : PRODUCCIÓN DE COBRE POR PAíS (MILES DE TMF)</t>
  </si>
  <si>
    <t xml:space="preserve">United States </t>
  </si>
  <si>
    <t xml:space="preserve">Australia </t>
  </si>
  <si>
    <t xml:space="preserve">Chile </t>
  </si>
  <si>
    <t xml:space="preserve">China </t>
  </si>
  <si>
    <t xml:space="preserve">Congo </t>
  </si>
  <si>
    <t xml:space="preserve">Mexico </t>
  </si>
  <si>
    <t xml:space="preserve">Peru </t>
  </si>
  <si>
    <t xml:space="preserve">Russia </t>
  </si>
  <si>
    <t xml:space="preserve">Zambia </t>
  </si>
  <si>
    <t xml:space="preserve">Other countries </t>
  </si>
  <si>
    <t xml:space="preserve">World total (rounded) </t>
  </si>
  <si>
    <t xml:space="preserve">Brazil </t>
  </si>
  <si>
    <t xml:space="preserve">Ghana </t>
  </si>
  <si>
    <t xml:space="preserve">Indonesia </t>
  </si>
  <si>
    <t xml:space="preserve">Uzbekistan </t>
  </si>
  <si>
    <t xml:space="preserve">Bolivia </t>
  </si>
  <si>
    <t xml:space="preserve">India </t>
  </si>
  <si>
    <t xml:space="preserve">Kazakhstan </t>
  </si>
  <si>
    <t xml:space="preserve">Poland </t>
  </si>
  <si>
    <t xml:space="preserve">Burma </t>
  </si>
  <si>
    <t xml:space="preserve">Congo (Kinshasa) </t>
  </si>
  <si>
    <t xml:space="preserve">Malaysia </t>
  </si>
  <si>
    <t xml:space="preserve">Thailand </t>
  </si>
  <si>
    <t xml:space="preserve">Vietnam </t>
  </si>
  <si>
    <t xml:space="preserve">Armenia </t>
  </si>
  <si>
    <t xml:space="preserve">Mongolia </t>
  </si>
  <si>
    <t>PERU</t>
  </si>
  <si>
    <t>2016 1/</t>
  </si>
  <si>
    <t xml:space="preserve"> Apurimac 1 /</t>
  </si>
  <si>
    <t xml:space="preserve"> Ica 2/</t>
  </si>
  <si>
    <t xml:space="preserve"> Cajamarca 3/</t>
  </si>
  <si>
    <t>2016 *</t>
  </si>
  <si>
    <t>2007 - 2016: PRODUCCIÓN NACIONAL DE ORO A NIVEL CONCENTRADOS, SEGÚN ESTRATOS (miles de onzas finas)</t>
  </si>
  <si>
    <t>2007 - 2016 : PRODUCCIÓN NACIONAL DE ORO POR REGIONES * (MILES DE ONZAS FINAS)</t>
  </si>
  <si>
    <t>2007 - 2016 : PRODUCCIÓN NACIONAL DE ORO POR EMPRESA (MILES DE ONZAS FINAS)</t>
  </si>
  <si>
    <t>2007 - 2016 : PRODUCCIóN DE ORO POR PAíS (MILES DE ONZAS FINAS)</t>
  </si>
  <si>
    <t>2007 - 2016 : PRODUCCIóN DE PLATA POR PAíS (MILES DE ONZAS FINAS)</t>
  </si>
  <si>
    <t>2007 - 2016 : PRODUCCIóN NACIONAL DE PLATA POR EMPRESA (MILES DE ONZAS FINAS)</t>
  </si>
  <si>
    <t>2007 - 2016 : PRODUCCIÓN NACIONAL DE PLATA POR REGIONES (MILES DE ONZAS FINAS)</t>
  </si>
  <si>
    <t>2007 - 2016: PRODUCCIÓN NACIONAL DE PLATA A NIVEL CONCENTRADOS, SEGÚN ESTRATOS (Miles de onzas finas)</t>
  </si>
  <si>
    <t>2007 - 2016 : PRODUCCIóN DE ZINC POR PAíS (MILES DE TMF)</t>
  </si>
  <si>
    <t>2007 - 2016 : PRODUCCIóN NACIONAL DE ZINC POR EMPRESA (tmf)</t>
  </si>
  <si>
    <t>2007 - 2016 : PRODUCCIÓN NACIONAL DE ZINC POR REGIONES (tmf)</t>
  </si>
  <si>
    <t>2007 - 2016: PRODUCCIÓN NACIONAL DE ZINC A NIVEL CONCENTRADOS, SEGÚN ESTRATOS (t. de contenido fino)</t>
  </si>
  <si>
    <t>2007 - 2016 : PRODUCCIóN DE PLOMO POR PAíS (MILES DE TMF)</t>
  </si>
  <si>
    <t>2007  - 2016 : PRODUCCIóN NACIONAL DE PLOMO POR EMPRESA (tmf)</t>
  </si>
  <si>
    <t>2007 - 2016 : PRODUCCIÓN NACIONAL DE PLOMO POR REGIONES (tmf)</t>
  </si>
  <si>
    <t>2007 - 2016: PRODUCCIÓN NACIONAL DE PLOMO A NIVEL CONCENTRADOS, SEGÚN ESTRATOS (t. de contenido fino)</t>
  </si>
  <si>
    <t>2007 - 2016 : PRODUCCIóN NACIONAL DE HIERRO (TMF)</t>
  </si>
  <si>
    <t>2007 - 2016 : PRODUCCIóN NACIONAL DE ESTAÑO (MILES DE TMF)</t>
  </si>
  <si>
    <t>2007 - 2016 : PRODUCCIóN DE ESTAÑO POR PAíS (MILES DE tmf)</t>
  </si>
  <si>
    <t>2007 - 2016 : PRODUCCIóN NACIONAL DE MOLIBDENO (MILES DE TMF)</t>
  </si>
  <si>
    <t>2007 - 2016 : PRODUCCIóN DE MOLIBDENO POR PAÍS (MILES DE tmf)</t>
  </si>
  <si>
    <t>Piura 3/</t>
  </si>
  <si>
    <t>MINERA TITAN DEL PERU S.R.L.</t>
  </si>
  <si>
    <t>En el año 2016, se incorporó la información estimada de la producción artesanal de Piura, Puno y Arequipa</t>
  </si>
  <si>
    <t>Artesanales en formalizaciòn /1</t>
  </si>
  <si>
    <t>Incluye producción estimada de los mineros artesanales de Madre de Dios, Arequipa, Piura y Puno.</t>
  </si>
  <si>
    <t>Papua Nueva Guinea</t>
  </si>
  <si>
    <t>México</t>
  </si>
  <si>
    <t>COMPAÑIA MINERA CHUNGAR S.A.C. 3/</t>
  </si>
  <si>
    <t>MILPO ANDINA PERU S.A.C. 4/</t>
  </si>
  <si>
    <t>Unidad Alpamarca paso en el año 2015 a manos de la Cia Mra. Chungar SAC</t>
  </si>
  <si>
    <t>4/</t>
  </si>
  <si>
    <t>MONGOLIA</t>
  </si>
  <si>
    <t>2016 : POSICIÓN DEL PERÚ EN EL RANKING MUNDIAL DE PRODUCCIÓN MINERA</t>
  </si>
  <si>
    <t>Boro / Borom</t>
  </si>
  <si>
    <t>Diatomita / Diatomite</t>
  </si>
  <si>
    <t>Indio / Indium</t>
  </si>
  <si>
    <t>Andalucita / Kyanite and related minerals</t>
  </si>
  <si>
    <t>2007 - 2016 : PRODUCCIÓN MINERO METáLICA</t>
  </si>
  <si>
    <t>2008 - 2016 : PRODUCCIÓN MINERO METÁLICA - VARIACIÓN PORCENTUAL</t>
  </si>
  <si>
    <t>2011-2016: PASANTÍAS Y REPLICAS EJECUTADAS CON CANTIDAD DE PARTICIPANTES</t>
  </si>
  <si>
    <t>2016: ÁREAS RESTRINGIDAS A LA ACTIVIDAD MINERA*</t>
  </si>
  <si>
    <t>AREA NATURAL</t>
  </si>
  <si>
    <t>CLASIFICACION DIVERSA (gasoductos, oleoductos, ecosistemas frágiles, otros)</t>
  </si>
  <si>
    <t>AREA NATURAL_AMORTIGUAMIENTO</t>
  </si>
  <si>
    <t>ZONAS ARQUEOLOGICAS</t>
  </si>
  <si>
    <t>AREAS DE DEFENSA NACIONAL</t>
  </si>
  <si>
    <t>AREAS DE NO ADMISION DE PETITORIOS</t>
  </si>
  <si>
    <t>PROPUESTA DE AREA NATURAL</t>
  </si>
  <si>
    <t>POSIBLE AREA URBANA</t>
  </si>
  <si>
    <t xml:space="preserve">ZONA URBANA </t>
  </si>
  <si>
    <t>11</t>
  </si>
  <si>
    <t xml:space="preserve">Datos al 31 de diciembre de 2016. Fuente: INSTITUTO GEOLÓGICO, MINERO METALÚRGICO DEL PERÚ </t>
  </si>
  <si>
    <t>2007 - 2017: PRODUCCIÓN NACIONAL DE COBRE A NIVEL CONCENTRADOS, SEGÚN ESTRATOS (t. de contenido fino)</t>
  </si>
  <si>
    <t>* Datos a diciembre de 2016. Fuente: MINISTERIO DE ENERGIA Y MINAS / SOURCE: MINISTRY OF ENERGY AND MINES</t>
  </si>
  <si>
    <t>2016: DERECHOS MINEROS*</t>
  </si>
  <si>
    <t>2016: ACTIVIDAD MINERA A NIVEL NACIONAL*</t>
  </si>
  <si>
    <t>CIERRE POST-CIERRE(DEFINITIVO)</t>
  </si>
  <si>
    <t>2016 : EVOLUCIÓN MENSUAL DEL PBI NACIONAL Y PBI MINERO 1/</t>
  </si>
  <si>
    <t>2007-2016: PRODUCCIÓN MINERO NO - METáLICA - PRINCIPALES PRODUCTOS (tm)</t>
  </si>
  <si>
    <t>2016: PRODUCCIÓN MINERO NO - METáLICA - PRINCIPALES PRODUCTOS por región (tm)1/</t>
  </si>
  <si>
    <t>Etiquetas de fila</t>
  </si>
  <si>
    <t>Balanza Comercial (US$ MM)</t>
  </si>
  <si>
    <t>Trade Balance (US$ MM)</t>
  </si>
  <si>
    <t>Exportaciones Mineras * (US$ MM)</t>
  </si>
  <si>
    <t>* Incluye Exportaciones de productos metálicos, no metálicos, siderurgia y metalmecánicos.</t>
  </si>
  <si>
    <t>2007-2016 : EXPORTACIONES NACIONALES (MILLONES DE US$)</t>
  </si>
  <si>
    <t>EXPORT OF THE MAIN METALLIC PRODUCTS (MILLIONS OF US$)</t>
  </si>
  <si>
    <t>2007-2016 : EXPORTACIÓN DE PRINCIPALES PRODUCTOS METALICOS (MILLONES DE US$)</t>
  </si>
  <si>
    <t>2007-2016 : EXPORTACIÓN DE PRINCIPALES PRODUCTOS METÁLICOS (VOLUMEN)</t>
  </si>
  <si>
    <t>2007 - 2016 : EVOLUCIÓN ANUAL DE LAS EXPORTACIONES DEL COBRE</t>
  </si>
  <si>
    <t>2007 - 2016 : EVOLUCIÓN ANUAL DE LAS EXPORTACIONES DEL ORO</t>
  </si>
  <si>
    <t>2007 - 2016 : EVOLUCIÓN ANUAL DE LAS EXPORTACIONES DE PLATA</t>
  </si>
  <si>
    <t>2007 - 2016 : EVOLUCIÓN ANUAL DE LAS EXPORTACIONES DE ZINC</t>
  </si>
  <si>
    <t>2007 - 2016 : EVOLUCIÓN ANUAL DE LAS EXPORTACIONES DE PLOMO</t>
  </si>
  <si>
    <t>2007 - 2016 : EVOLUCIÓN ANUAL DE LAS EXPORTACIONES DE HIERRO</t>
  </si>
  <si>
    <t>2007 - 2016 : EVOLUCIÓN ANUAL DE LAS EXPORTACIONES DE ESTAÑO</t>
  </si>
  <si>
    <t>2007 - 2016 : EVOLUCIÓN ANUAL DE LAS EXPORTACIONES DE MOLIBDENO</t>
  </si>
  <si>
    <t>Filipinas</t>
  </si>
  <si>
    <t>Malasia</t>
  </si>
  <si>
    <t>Ecuador</t>
  </si>
  <si>
    <t>Vietnam</t>
  </si>
  <si>
    <t>Panamá</t>
  </si>
  <si>
    <t>Singapur</t>
  </si>
  <si>
    <t>2016 : DESTINO DE LAS EXPORTACIONES NACIONALES DE COBRE</t>
  </si>
  <si>
    <t>2016 : DESTINO DE LAS EXPORTACIONES NACIONALES DE ORO</t>
  </si>
  <si>
    <t>2016 : DESTINO DE LAS EXPORTACIONES NACIONALES DE PLATA</t>
  </si>
  <si>
    <t>2016 : DESTINO DE LAS EXPORTACIONES NACIONALES DE ZINC</t>
  </si>
  <si>
    <t>Turquía</t>
  </si>
  <si>
    <t>Guatemala</t>
  </si>
  <si>
    <t>Venezuela</t>
  </si>
  <si>
    <t>República Dominicana</t>
  </si>
  <si>
    <t>2016 : DESTINO DE LAS EXPORTACIONES NACIONALES DE PLOMO</t>
  </si>
  <si>
    <t>2016 : DESTINO DE LAS EXPORTACIONES NACIONALES DE ESTAÑO</t>
  </si>
  <si>
    <t>2016 : DESTINO DE LAS EXPORTACIONES NACIONALES DE MOLIBDENO</t>
  </si>
  <si>
    <t>2016 : DESTINO DE LAS EXPORTACIONES NACIONALES DE MINERALES NO METÁLICOS</t>
  </si>
  <si>
    <t>DESTINATION OF DOMESTIC EXPORTS OF NON METALLIC PRODUCTS</t>
  </si>
  <si>
    <t>Puerto Rico</t>
  </si>
  <si>
    <t>Polonia</t>
  </si>
  <si>
    <t>2007 - 2016 : EVOLUCIÓN ANUAL DE LAS EXPORTACIONES DE PRODUCTOS NO METALICOS</t>
  </si>
  <si>
    <t xml:space="preserve">ANNUAL EVOLUTION OF NON METALLIC EXPORTS </t>
  </si>
  <si>
    <t xml:space="preserve">Cobre, Estaño, Hierro, Molibdeno, Oro, Plomo, Zinc, </t>
  </si>
  <si>
    <t xml:space="preserve">Oro, Plata, </t>
  </si>
  <si>
    <t xml:space="preserve">Cobre, Estaño, Hierro, Molibdeno, Oro, Plata, Zinc, </t>
  </si>
  <si>
    <t xml:space="preserve">Cobre, Estaño, Oro, Plata, Plomo, Zinc, </t>
  </si>
  <si>
    <t xml:space="preserve">Cobre, Molibdeno, Oro, Plomo, Zinc, </t>
  </si>
  <si>
    <t xml:space="preserve">Cobre, Estaño, Hierro, Plomo, Zinc, </t>
  </si>
  <si>
    <t xml:space="preserve">Cobre, Oro, Zinc, </t>
  </si>
  <si>
    <t xml:space="preserve">Cobre, Oro, Plomo, </t>
  </si>
  <si>
    <t xml:space="preserve">Cobre, Plata, Zinc, </t>
  </si>
  <si>
    <t xml:space="preserve">Oro, </t>
  </si>
  <si>
    <t xml:space="preserve">Cobre, Estaño, Zinc, </t>
  </si>
  <si>
    <t xml:space="preserve">Cobre, Estaño, Hierro, Oro, Plata, Plomo, Zinc, </t>
  </si>
  <si>
    <t xml:space="preserve">Cobre, Estaño, Hierro, Oro, Plomo, Zinc, </t>
  </si>
  <si>
    <t xml:space="preserve">Cobre, Estaño, Hierro, Molibdeno, Oro, Plata, Plomo, Zinc, </t>
  </si>
  <si>
    <t xml:space="preserve">Cobre, Oro, Plomo, Zinc, </t>
  </si>
  <si>
    <t xml:space="preserve">Cobre, Zinc, </t>
  </si>
  <si>
    <t xml:space="preserve">Cobre, Estaño, Oro, Zinc, </t>
  </si>
  <si>
    <t xml:space="preserve">Cobre, Estaño, Plomo, Zinc, </t>
  </si>
  <si>
    <t xml:space="preserve">Cobre, </t>
  </si>
  <si>
    <t>Varios</t>
  </si>
  <si>
    <t>2016 : PRINCIPALES DESTINOS DE EXPORTACION MINERA METÁLICA</t>
  </si>
  <si>
    <t>Millones de TMF</t>
  </si>
  <si>
    <t>(Millones Tm)</t>
  </si>
  <si>
    <t>(US$ MM)</t>
  </si>
  <si>
    <t>(Mill. TM.)</t>
  </si>
  <si>
    <t>Producciòn  Millones de TMF</t>
  </si>
  <si>
    <t>(Millones Tm.)</t>
  </si>
  <si>
    <t>Millones de OzF</t>
  </si>
  <si>
    <t>2006-2015: RESERVAS PROBADAS Y PROBABLES</t>
  </si>
  <si>
    <t>RESERVAS de plata según región (millones de onzas finas)</t>
  </si>
  <si>
    <t>SILVER RESERVES by region (Million of fine ounces)</t>
  </si>
  <si>
    <t>millones de onzas finas</t>
  </si>
  <si>
    <t>millones de TMF</t>
  </si>
  <si>
    <t xml:space="preserve">México </t>
  </si>
  <si>
    <t xml:space="preserve">Rusia </t>
  </si>
  <si>
    <t xml:space="preserve">Canadá </t>
  </si>
  <si>
    <t xml:space="preserve">Otros países / Other countries </t>
  </si>
  <si>
    <t xml:space="preserve">Rusía </t>
  </si>
  <si>
    <t xml:space="preserve">Sudáfrica </t>
  </si>
  <si>
    <t xml:space="preserve">Brasil </t>
  </si>
  <si>
    <t xml:space="preserve">Papua Nueva Guinea </t>
  </si>
  <si>
    <t>Irlanda</t>
  </si>
  <si>
    <t xml:space="preserve">Otros paises / Other countries </t>
  </si>
  <si>
    <t>PRODUCTO</t>
  </si>
  <si>
    <t>LATINOAMÉRICA</t>
  </si>
  <si>
    <t xml:space="preserve">MUNDO </t>
  </si>
  <si>
    <t xml:space="preserve">Cobre </t>
  </si>
  <si>
    <t xml:space="preserve">Zinc </t>
  </si>
  <si>
    <t>Molibdeno</t>
  </si>
  <si>
    <r>
      <t>RESERVAS</t>
    </r>
    <r>
      <rPr>
        <b/>
        <sz val="11"/>
        <color theme="0"/>
        <rFont val="Calibri"/>
        <family val="2"/>
        <scheme val="minor"/>
      </rPr>
      <t xml:space="preserve">
Millones de Toneladas</t>
    </r>
  </si>
  <si>
    <r>
      <t>RESERVAS</t>
    </r>
    <r>
      <rPr>
        <b/>
        <sz val="11"/>
        <color theme="0"/>
        <rFont val="Calibri"/>
        <family val="2"/>
        <scheme val="minor"/>
      </rPr>
      <t xml:space="preserve">
Millones de Oz finas</t>
    </r>
  </si>
  <si>
    <r>
      <t xml:space="preserve">RESERVAS </t>
    </r>
    <r>
      <rPr>
        <b/>
        <sz val="11"/>
        <color theme="0"/>
        <rFont val="Calibri"/>
        <family val="2"/>
        <scheme val="minor"/>
      </rPr>
      <t xml:space="preserve">
Millones de Toneladas </t>
    </r>
  </si>
  <si>
    <r>
      <t xml:space="preserve">RESERVAS </t>
    </r>
    <r>
      <rPr>
        <b/>
        <sz val="11"/>
        <color theme="0"/>
        <rFont val="Calibri"/>
        <family val="2"/>
        <scheme val="minor"/>
      </rPr>
      <t xml:space="preserve">
Millones de Oz finas </t>
    </r>
  </si>
  <si>
    <r>
      <t>RESERVAS</t>
    </r>
    <r>
      <rPr>
        <b/>
        <sz val="11"/>
        <color theme="0"/>
        <rFont val="Calibri"/>
        <family val="2"/>
        <scheme val="minor"/>
      </rPr>
      <t xml:space="preserve">
Miles de Toneladas</t>
    </r>
  </si>
  <si>
    <t>RESERVAS
Miles de Toneladas</t>
  </si>
  <si>
    <t xml:space="preserve">2007 - 2016 : PRINCIPALES VARIABLES MACROECONÓMICAS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</si>
</sst>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#,##0.0"/>
    <numFmt numFmtId="167" formatCode="_ * #,##0_ ;_ * \-#,##0_ ;_ * &quot;-&quot;??_ ;_ @_ "/>
    <numFmt numFmtId="168" formatCode="0.000%"/>
    <numFmt numFmtId="169" formatCode="0.0"/>
    <numFmt numFmtId="170" formatCode="#,##0.000"/>
    <numFmt numFmtId="171" formatCode="_-* #,##0_-;\-* #,##0_-;_-* &quot;-&quot;??_-;_-@_-"/>
    <numFmt numFmtId="172" formatCode="_(* #,##0.00_);_(* \(#,##0.00\);_(* &quot;-&quot;??_);_(@_)"/>
    <numFmt numFmtId="173" formatCode="#,##0;[Red]#,##0"/>
    <numFmt numFmtId="174" formatCode="_-* #,##0.00\ _P_t_s_-;\-* #,##0.00\ _P_t_s_-;_-* &quot;-&quot;??\ _P_t_s_-;_-@_-"/>
    <numFmt numFmtId="175" formatCode="#,##0_ ;\-#,##0\ "/>
    <numFmt numFmtId="176" formatCode="_ * #,##0.0_ ;_ * \-#,##0.0_ ;_ * &quot;-&quot;??_ ;_ @_ "/>
    <numFmt numFmtId="177" formatCode="#,##0.00_ ;\-#,##0.00\ "/>
    <numFmt numFmtId="178" formatCode="_ * #,##0.00000_ ;_ * \-#,##0.00000_ ;_ * &quot;-&quot;??_ ;_ @_ "/>
    <numFmt numFmtId="179" formatCode="#,##0.0_ ;\-#,##0.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 val="double"/>
      <sz val="9"/>
      <name val="Calibri"/>
      <family val="2"/>
      <scheme val="minor"/>
    </font>
    <font>
      <sz val="10"/>
      <name val="Arial"/>
      <family val="2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rgb="FF3333FF"/>
      <name val="Calibri"/>
      <family val="2"/>
      <scheme val="minor"/>
    </font>
    <font>
      <sz val="9"/>
      <color rgb="FF3333FF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>
      <alignment horizontal="left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2" fillId="0" borderId="0"/>
    <xf numFmtId="174" fontId="22" fillId="0" borderId="0" applyFont="0" applyFill="0" applyBorder="0" applyAlignment="0" applyProtection="0"/>
  </cellStyleXfs>
  <cellXfs count="302">
    <xf numFmtId="0" fontId="0" fillId="0" borderId="0" xfId="0"/>
    <xf numFmtId="0" fontId="2" fillId="2" borderId="0" xfId="0" applyFont="1" applyFill="1"/>
    <xf numFmtId="0" fontId="3" fillId="2" borderId="0" xfId="0" applyFont="1" applyFill="1"/>
    <xf numFmtId="3" fontId="2" fillId="2" borderId="0" xfId="0" applyNumberFormat="1" applyFont="1" applyFill="1"/>
    <xf numFmtId="0" fontId="4" fillId="3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4" fillId="3" borderId="0" xfId="0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9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/>
    <xf numFmtId="3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3" fontId="2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" fontId="2" fillId="2" borderId="0" xfId="0" applyNumberFormat="1" applyFont="1" applyFill="1" applyAlignment="1">
      <alignment horizontal="left"/>
    </xf>
    <xf numFmtId="167" fontId="2" fillId="2" borderId="0" xfId="2" applyNumberFormat="1" applyFont="1" applyFill="1" applyAlignment="1">
      <alignment horizontal="center"/>
    </xf>
    <xf numFmtId="168" fontId="2" fillId="2" borderId="0" xfId="1" applyNumberFormat="1" applyFont="1" applyFill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7" fontId="2" fillId="2" borderId="0" xfId="2" applyNumberFormat="1" applyFont="1" applyFill="1"/>
    <xf numFmtId="169" fontId="2" fillId="2" borderId="0" xfId="0" applyNumberFormat="1" applyFont="1" applyFill="1" applyAlignment="1">
      <alignment horizontal="center"/>
    </xf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3" fontId="2" fillId="2" borderId="0" xfId="1" applyNumberFormat="1" applyFont="1" applyFill="1" applyAlignment="1">
      <alignment horizontal="right"/>
    </xf>
    <xf numFmtId="167" fontId="9" fillId="2" borderId="0" xfId="2" applyNumberFormat="1" applyFont="1" applyFill="1"/>
    <xf numFmtId="167" fontId="2" fillId="2" borderId="0" xfId="0" applyNumberFormat="1" applyFont="1" applyFill="1"/>
    <xf numFmtId="167" fontId="3" fillId="2" borderId="0" xfId="0" applyNumberFormat="1" applyFont="1" applyFill="1" applyAlignment="1">
      <alignment horizontal="center"/>
    </xf>
    <xf numFmtId="167" fontId="9" fillId="2" borderId="0" xfId="2" applyNumberFormat="1" applyFont="1" applyFill="1" applyAlignment="1">
      <alignment horizontal="center"/>
    </xf>
    <xf numFmtId="3" fontId="2" fillId="2" borderId="0" xfId="0" quotePrefix="1" applyNumberFormat="1" applyFont="1" applyFill="1" applyAlignment="1">
      <alignment horizontal="center"/>
    </xf>
    <xf numFmtId="1" fontId="2" fillId="5" borderId="0" xfId="0" applyNumberFormat="1" applyFont="1" applyFill="1" applyBorder="1"/>
    <xf numFmtId="1" fontId="2" fillId="2" borderId="0" xfId="0" applyNumberFormat="1" applyFont="1" applyFill="1" applyBorder="1"/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167" fontId="2" fillId="2" borderId="0" xfId="2" quotePrefix="1" applyNumberFormat="1" applyFont="1" applyFill="1" applyAlignment="1">
      <alignment horizontal="right"/>
    </xf>
    <xf numFmtId="167" fontId="2" fillId="2" borderId="0" xfId="2" applyNumberFormat="1" applyFont="1" applyFill="1" applyAlignment="1">
      <alignment horizontal="right"/>
    </xf>
    <xf numFmtId="167" fontId="2" fillId="2" borderId="0" xfId="2" quotePrefix="1" applyNumberFormat="1" applyFont="1" applyFill="1" applyAlignment="1">
      <alignment horizontal="center"/>
    </xf>
    <xf numFmtId="167" fontId="2" fillId="4" borderId="0" xfId="2" applyNumberFormat="1" applyFont="1" applyFill="1" applyAlignment="1">
      <alignment horizontal="center"/>
    </xf>
    <xf numFmtId="167" fontId="3" fillId="2" borderId="1" xfId="2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167" fontId="2" fillId="2" borderId="0" xfId="2" applyNumberFormat="1" applyFont="1" applyFill="1" applyBorder="1" applyAlignment="1">
      <alignment horizontal="center"/>
    </xf>
    <xf numFmtId="167" fontId="3" fillId="2" borderId="1" xfId="2" applyNumberFormat="1" applyFont="1" applyFill="1" applyBorder="1" applyAlignment="1">
      <alignment horizontal="right"/>
    </xf>
    <xf numFmtId="167" fontId="3" fillId="2" borderId="0" xfId="2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170" fontId="2" fillId="2" borderId="0" xfId="0" applyNumberFormat="1" applyFont="1" applyFill="1" applyAlignment="1">
      <alignment horizontal="center"/>
    </xf>
    <xf numFmtId="4" fontId="2" fillId="2" borderId="0" xfId="3" applyNumberFormat="1" applyAlignment="1">
      <alignment horizontal="center"/>
    </xf>
    <xf numFmtId="0" fontId="2" fillId="2" borderId="0" xfId="3">
      <alignment horizontal="left"/>
    </xf>
    <xf numFmtId="4" fontId="2" fillId="2" borderId="0" xfId="1" applyNumberFormat="1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167" fontId="2" fillId="2" borderId="0" xfId="0" applyNumberFormat="1" applyFont="1" applyFill="1" applyAlignment="1">
      <alignment horizontal="center"/>
    </xf>
    <xf numFmtId="167" fontId="0" fillId="2" borderId="0" xfId="2" applyNumberFormat="1" applyFont="1" applyFill="1" applyAlignment="1">
      <alignment horizontal="right"/>
    </xf>
    <xf numFmtId="167" fontId="6" fillId="2" borderId="1" xfId="2" applyNumberFormat="1" applyFont="1" applyFill="1" applyBorder="1"/>
    <xf numFmtId="0" fontId="5" fillId="2" borderId="0" xfId="0" applyFont="1" applyFill="1" applyBorder="1"/>
    <xf numFmtId="165" fontId="2" fillId="2" borderId="3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3" fontId="3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justify" vertical="center" wrapText="1"/>
    </xf>
    <xf numFmtId="3" fontId="2" fillId="2" borderId="0" xfId="0" applyNumberFormat="1" applyFont="1" applyFill="1" applyAlignment="1">
      <alignment horizontal="center" vertical="center"/>
    </xf>
    <xf numFmtId="10" fontId="2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4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7" fillId="2" borderId="0" xfId="0" applyFont="1" applyFill="1" applyBorder="1"/>
    <xf numFmtId="17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17" fontId="4" fillId="6" borderId="0" xfId="0" quotePrefix="1" applyNumberFormat="1" applyFont="1" applyFill="1" applyBorder="1" applyAlignment="1">
      <alignment horizontal="center" vertical="center"/>
    </xf>
    <xf numFmtId="17" fontId="4" fillId="6" borderId="0" xfId="0" applyNumberFormat="1" applyFont="1" applyFill="1" applyBorder="1" applyAlignment="1">
      <alignment horizontal="center" vertical="center"/>
    </xf>
    <xf numFmtId="171" fontId="7" fillId="2" borderId="0" xfId="4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65" fontId="3" fillId="2" borderId="0" xfId="5" applyNumberFormat="1" applyFont="1" applyFill="1" applyBorder="1" applyAlignment="1">
      <alignment horizontal="center" vertical="center"/>
    </xf>
    <xf numFmtId="171" fontId="8" fillId="2" borderId="0" xfId="4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4" fontId="2" fillId="2" borderId="0" xfId="0" applyNumberFormat="1" applyFont="1" applyFill="1" applyBorder="1" applyAlignment="1"/>
    <xf numFmtId="4" fontId="17" fillId="2" borderId="0" xfId="0" applyNumberFormat="1" applyFont="1" applyFill="1" applyBorder="1" applyAlignment="1"/>
    <xf numFmtId="0" fontId="8" fillId="2" borderId="1" xfId="0" applyFont="1" applyFill="1" applyBorder="1" applyAlignment="1">
      <alignment vertical="center" wrapText="1"/>
    </xf>
    <xf numFmtId="171" fontId="8" fillId="2" borderId="1" xfId="4" applyNumberFormat="1" applyFont="1" applyFill="1" applyBorder="1" applyAlignment="1">
      <alignment horizontal="center" vertical="center"/>
    </xf>
    <xf numFmtId="165" fontId="3" fillId="2" borderId="1" xfId="5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/>
    <xf numFmtId="0" fontId="4" fillId="2" borderId="0" xfId="0" applyFont="1" applyFill="1" applyBorder="1" applyAlignment="1"/>
    <xf numFmtId="171" fontId="9" fillId="2" borderId="0" xfId="0" applyNumberFormat="1" applyFont="1" applyFill="1" applyBorder="1" applyAlignment="1">
      <alignment horizontal="center"/>
    </xf>
    <xf numFmtId="43" fontId="7" fillId="2" borderId="0" xfId="4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171" fontId="18" fillId="2" borderId="0" xfId="4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171" fontId="4" fillId="2" borderId="0" xfId="4" applyNumberFormat="1" applyFont="1" applyFill="1" applyBorder="1" applyAlignment="1">
      <alignment vertical="center" wrapText="1"/>
    </xf>
    <xf numFmtId="0" fontId="19" fillId="2" borderId="0" xfId="0" applyFont="1" applyFill="1" applyBorder="1" applyAlignment="1"/>
    <xf numFmtId="171" fontId="2" fillId="2" borderId="0" xfId="0" applyNumberFormat="1" applyFont="1" applyFill="1" applyBorder="1" applyAlignment="1"/>
    <xf numFmtId="171" fontId="7" fillId="2" borderId="0" xfId="0" applyNumberFormat="1" applyFont="1" applyFill="1" applyBorder="1"/>
    <xf numFmtId="3" fontId="2" fillId="2" borderId="0" xfId="0" applyNumberFormat="1" applyFont="1" applyFill="1" applyBorder="1" applyAlignment="1"/>
    <xf numFmtId="171" fontId="19" fillId="2" borderId="0" xfId="0" applyNumberFormat="1" applyFont="1" applyFill="1" applyBorder="1" applyAlignment="1"/>
    <xf numFmtId="3" fontId="4" fillId="2" borderId="0" xfId="4" applyNumberFormat="1" applyFont="1" applyFill="1" applyBorder="1" applyAlignment="1">
      <alignment vertical="center"/>
    </xf>
    <xf numFmtId="171" fontId="3" fillId="2" borderId="0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/>
    </xf>
    <xf numFmtId="171" fontId="20" fillId="2" borderId="0" xfId="4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3" fontId="20" fillId="2" borderId="0" xfId="4" applyNumberFormat="1" applyFont="1" applyFill="1" applyBorder="1" applyAlignment="1">
      <alignment horizontal="center" vertical="center"/>
    </xf>
    <xf numFmtId="171" fontId="2" fillId="2" borderId="0" xfId="4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/>
    <xf numFmtId="172" fontId="2" fillId="2" borderId="0" xfId="0" applyNumberFormat="1" applyFont="1" applyFill="1" applyBorder="1" applyAlignment="1">
      <alignment horizontal="center"/>
    </xf>
    <xf numFmtId="173" fontId="2" fillId="2" borderId="0" xfId="0" applyNumberFormat="1" applyFont="1" applyFill="1" applyBorder="1" applyAlignment="1">
      <alignment horizontal="center"/>
    </xf>
    <xf numFmtId="9" fontId="3" fillId="2" borderId="1" xfId="1" applyFont="1" applyFill="1" applyBorder="1" applyAlignment="1">
      <alignment horizontal="left"/>
    </xf>
    <xf numFmtId="3" fontId="3" fillId="2" borderId="1" xfId="1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165" fontId="3" fillId="2" borderId="14" xfId="1" applyNumberFormat="1" applyFont="1" applyFill="1" applyBorder="1" applyAlignment="1">
      <alignment horizontal="center"/>
    </xf>
    <xf numFmtId="0" fontId="22" fillId="2" borderId="15" xfId="6" applyFill="1" applyBorder="1" applyAlignment="1">
      <alignment horizontal="center" vertical="center"/>
    </xf>
    <xf numFmtId="0" fontId="22" fillId="2" borderId="16" xfId="6" applyFill="1" applyBorder="1" applyAlignment="1">
      <alignment vertical="center"/>
    </xf>
    <xf numFmtId="174" fontId="22" fillId="2" borderId="16" xfId="7" applyNumberFormat="1" applyFont="1" applyFill="1" applyBorder="1" applyAlignment="1">
      <alignment horizontal="center" vertical="center"/>
    </xf>
    <xf numFmtId="174" fontId="22" fillId="2" borderId="17" xfId="7" applyNumberFormat="1" applyFont="1" applyFill="1" applyBorder="1" applyAlignment="1">
      <alignment horizontal="center" vertical="center"/>
    </xf>
    <xf numFmtId="0" fontId="22" fillId="2" borderId="18" xfId="6" applyFill="1" applyBorder="1" applyAlignment="1">
      <alignment horizontal="center" vertical="center"/>
    </xf>
    <xf numFmtId="0" fontId="22" fillId="2" borderId="0" xfId="6" applyFill="1" applyBorder="1" applyAlignment="1">
      <alignment vertical="center"/>
    </xf>
    <xf numFmtId="174" fontId="22" fillId="2" borderId="0" xfId="7" applyNumberFormat="1" applyFont="1" applyFill="1" applyBorder="1" applyAlignment="1">
      <alignment horizontal="center" vertical="center"/>
    </xf>
    <xf numFmtId="174" fontId="22" fillId="2" borderId="19" xfId="7" applyNumberFormat="1" applyFont="1" applyFill="1" applyBorder="1" applyAlignment="1">
      <alignment horizontal="center" vertical="center"/>
    </xf>
    <xf numFmtId="0" fontId="22" fillId="2" borderId="20" xfId="6" applyFill="1" applyBorder="1" applyAlignment="1">
      <alignment horizontal="center" vertical="center"/>
    </xf>
    <xf numFmtId="0" fontId="22" fillId="2" borderId="3" xfId="6" applyFill="1" applyBorder="1" applyAlignment="1">
      <alignment vertical="center"/>
    </xf>
    <xf numFmtId="174" fontId="22" fillId="2" borderId="3" xfId="7" applyNumberFormat="1" applyFont="1" applyFill="1" applyBorder="1" applyAlignment="1">
      <alignment horizontal="center" vertical="center"/>
    </xf>
    <xf numFmtId="174" fontId="22" fillId="2" borderId="21" xfId="7" applyNumberFormat="1" applyFont="1" applyFill="1" applyBorder="1" applyAlignment="1">
      <alignment horizontal="center" vertical="center"/>
    </xf>
    <xf numFmtId="0" fontId="23" fillId="2" borderId="6" xfId="6" applyFont="1" applyFill="1" applyBorder="1" applyAlignment="1">
      <alignment vertical="center"/>
    </xf>
    <xf numFmtId="174" fontId="23" fillId="2" borderId="6" xfId="7" applyNumberFormat="1" applyFont="1" applyFill="1" applyBorder="1" applyAlignment="1">
      <alignment horizontal="center" vertical="center"/>
    </xf>
    <xf numFmtId="174" fontId="23" fillId="2" borderId="5" xfId="7" applyNumberFormat="1" applyFont="1" applyFill="1" applyBorder="1" applyAlignment="1">
      <alignment horizontal="center" vertical="center"/>
    </xf>
    <xf numFmtId="0" fontId="22" fillId="2" borderId="14" xfId="6" applyFont="1" applyFill="1" applyBorder="1" applyAlignment="1">
      <alignment horizontal="left" vertical="center"/>
    </xf>
    <xf numFmtId="0" fontId="22" fillId="2" borderId="14" xfId="6" applyFill="1" applyBorder="1" applyAlignment="1">
      <alignment vertical="center"/>
    </xf>
    <xf numFmtId="0" fontId="22" fillId="2" borderId="14" xfId="6" applyFill="1" applyBorder="1" applyAlignment="1">
      <alignment horizontal="center" vertical="center"/>
    </xf>
    <xf numFmtId="0" fontId="0" fillId="2" borderId="0" xfId="0" applyFill="1"/>
    <xf numFmtId="0" fontId="22" fillId="2" borderId="0" xfId="6" applyFill="1"/>
    <xf numFmtId="0" fontId="6" fillId="2" borderId="0" xfId="0" applyFont="1" applyFill="1"/>
    <xf numFmtId="0" fontId="6" fillId="2" borderId="4" xfId="0" applyFont="1" applyFill="1" applyBorder="1"/>
    <xf numFmtId="0" fontId="24" fillId="6" borderId="0" xfId="6" applyFont="1" applyFill="1" applyAlignment="1">
      <alignment horizontal="center" vertical="center"/>
    </xf>
    <xf numFmtId="0" fontId="24" fillId="6" borderId="0" xfId="6" applyFont="1" applyFill="1" applyAlignment="1">
      <alignment vertical="center"/>
    </xf>
    <xf numFmtId="0" fontId="24" fillId="6" borderId="0" xfId="6" applyFont="1" applyFill="1" applyAlignment="1">
      <alignment horizontal="center" vertical="center" wrapText="1"/>
    </xf>
    <xf numFmtId="0" fontId="23" fillId="2" borderId="0" xfId="6" applyFont="1" applyFill="1" applyAlignment="1">
      <alignment vertical="center"/>
    </xf>
    <xf numFmtId="0" fontId="6" fillId="2" borderId="22" xfId="0" applyFont="1" applyFill="1" applyBorder="1"/>
    <xf numFmtId="0" fontId="23" fillId="2" borderId="1" xfId="6" applyFont="1" applyFill="1" applyBorder="1" applyAlignment="1">
      <alignment vertical="center"/>
    </xf>
    <xf numFmtId="174" fontId="23" fillId="2" borderId="1" xfId="7" applyNumberFormat="1" applyFont="1" applyFill="1" applyBorder="1" applyAlignment="1">
      <alignment horizontal="center" vertical="center"/>
    </xf>
    <xf numFmtId="174" fontId="23" fillId="2" borderId="23" xfId="7" applyNumberFormat="1" applyFont="1" applyFill="1" applyBorder="1" applyAlignment="1">
      <alignment horizontal="center" vertical="center"/>
    </xf>
    <xf numFmtId="0" fontId="23" fillId="2" borderId="22" xfId="6" applyFont="1" applyFill="1" applyBorder="1" applyAlignment="1">
      <alignment vertical="center"/>
    </xf>
    <xf numFmtId="0" fontId="23" fillId="2" borderId="22" xfId="6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3" fillId="2" borderId="14" xfId="3" applyFont="1" applyBorder="1" applyAlignment="1">
      <alignment horizontal="center"/>
    </xf>
    <xf numFmtId="4" fontId="3" fillId="2" borderId="14" xfId="3" applyNumberFormat="1" applyFont="1" applyBorder="1" applyAlignment="1">
      <alignment horizontal="center"/>
    </xf>
    <xf numFmtId="0" fontId="2" fillId="2" borderId="0" xfId="3" applyAlignment="1">
      <alignment horizontal="center"/>
    </xf>
    <xf numFmtId="0" fontId="25" fillId="2" borderId="16" xfId="0" applyFont="1" applyFill="1" applyBorder="1" applyAlignment="1">
      <alignment horizontal="left"/>
    </xf>
    <xf numFmtId="0" fontId="25" fillId="2" borderId="0" xfId="0" applyFont="1" applyFill="1"/>
    <xf numFmtId="0" fontId="25" fillId="2" borderId="0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0" fillId="0" borderId="0" xfId="0" applyNumberFormat="1"/>
    <xf numFmtId="175" fontId="2" fillId="2" borderId="0" xfId="2" applyNumberFormat="1" applyFont="1" applyFill="1" applyAlignment="1">
      <alignment horizontal="center"/>
    </xf>
    <xf numFmtId="3" fontId="2" fillId="2" borderId="0" xfId="0" quotePrefix="1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Alignment="1">
      <alignment horizontal="right"/>
    </xf>
    <xf numFmtId="2" fontId="9" fillId="2" borderId="0" xfId="0" applyNumberFormat="1" applyFont="1" applyFill="1" applyAlignment="1">
      <alignment horizontal="center"/>
    </xf>
    <xf numFmtId="176" fontId="2" fillId="2" borderId="0" xfId="2" applyNumberFormat="1" applyFont="1" applyFill="1" applyAlignment="1">
      <alignment horizontal="center"/>
    </xf>
    <xf numFmtId="176" fontId="9" fillId="2" borderId="0" xfId="2" applyNumberFormat="1" applyFont="1" applyFill="1" applyAlignment="1">
      <alignment horizontal="center"/>
    </xf>
    <xf numFmtId="176" fontId="2" fillId="2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left"/>
    </xf>
    <xf numFmtId="0" fontId="3" fillId="8" borderId="0" xfId="0" applyFont="1" applyFill="1" applyAlignment="1">
      <alignment horizontal="center"/>
    </xf>
    <xf numFmtId="3" fontId="2" fillId="2" borderId="0" xfId="2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2" fillId="2" borderId="2" xfId="2" applyFont="1" applyFill="1" applyBorder="1" applyAlignment="1">
      <alignment horizontal="center"/>
    </xf>
    <xf numFmtId="167" fontId="2" fillId="2" borderId="2" xfId="2" applyNumberFormat="1" applyFont="1" applyFill="1" applyBorder="1" applyAlignment="1">
      <alignment horizontal="center"/>
    </xf>
    <xf numFmtId="164" fontId="2" fillId="2" borderId="0" xfId="2" applyNumberFormat="1" applyFont="1" applyFill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167" fontId="2" fillId="2" borderId="3" xfId="2" applyNumberFormat="1" applyFont="1" applyFill="1" applyBorder="1" applyAlignment="1">
      <alignment horizontal="center"/>
    </xf>
    <xf numFmtId="9" fontId="2" fillId="2" borderId="1" xfId="1" applyFont="1" applyFill="1" applyBorder="1" applyAlignment="1">
      <alignment horizontal="right"/>
    </xf>
    <xf numFmtId="176" fontId="2" fillId="2" borderId="0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>
      <alignment horizontal="center"/>
    </xf>
    <xf numFmtId="167" fontId="2" fillId="2" borderId="0" xfId="2" applyNumberFormat="1" applyFont="1" applyFill="1" applyBorder="1" applyAlignment="1">
      <alignment horizontal="right"/>
    </xf>
    <xf numFmtId="164" fontId="2" fillId="2" borderId="0" xfId="0" applyNumberFormat="1" applyFont="1" applyFill="1"/>
    <xf numFmtId="166" fontId="2" fillId="2" borderId="0" xfId="1" applyNumberFormat="1" applyFont="1" applyFill="1" applyAlignment="1">
      <alignment horizontal="center"/>
    </xf>
    <xf numFmtId="9" fontId="2" fillId="2" borderId="0" xfId="1" applyFont="1" applyFill="1"/>
    <xf numFmtId="164" fontId="2" fillId="2" borderId="0" xfId="2" applyFont="1" applyFill="1"/>
    <xf numFmtId="165" fontId="2" fillId="2" borderId="0" xfId="1" applyNumberFormat="1" applyFont="1" applyFill="1"/>
    <xf numFmtId="175" fontId="2" fillId="2" borderId="0" xfId="0" applyNumberFormat="1" applyFont="1" applyFill="1"/>
    <xf numFmtId="4" fontId="9" fillId="2" borderId="0" xfId="0" applyNumberFormat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4" fontId="2" fillId="2" borderId="0" xfId="0" applyNumberFormat="1" applyFont="1" applyFill="1"/>
    <xf numFmtId="10" fontId="2" fillId="2" borderId="0" xfId="0" applyNumberFormat="1" applyFont="1" applyFill="1"/>
    <xf numFmtId="178" fontId="2" fillId="2" borderId="0" xfId="2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165" fontId="0" fillId="0" borderId="0" xfId="1" applyNumberFormat="1" applyFont="1"/>
    <xf numFmtId="10" fontId="2" fillId="2" borderId="0" xfId="1" applyNumberFormat="1" applyFont="1" applyFill="1"/>
    <xf numFmtId="164" fontId="2" fillId="2" borderId="0" xfId="2" applyNumberFormat="1" applyFont="1" applyFill="1" applyBorder="1" applyAlignment="1">
      <alignment horizontal="right"/>
    </xf>
    <xf numFmtId="1" fontId="2" fillId="2" borderId="0" xfId="0" applyNumberFormat="1" applyFont="1" applyFill="1"/>
    <xf numFmtId="165" fontId="2" fillId="2" borderId="0" xfId="1" applyNumberFormat="1" applyFont="1" applyFill="1" applyAlignment="1">
      <alignment horizontal="right"/>
    </xf>
    <xf numFmtId="176" fontId="2" fillId="2" borderId="0" xfId="2" applyNumberFormat="1" applyFont="1" applyFill="1"/>
    <xf numFmtId="4" fontId="3" fillId="2" borderId="0" xfId="0" applyNumberFormat="1" applyFont="1" applyFill="1" applyAlignment="1">
      <alignment horizontal="right"/>
    </xf>
    <xf numFmtId="176" fontId="2" fillId="2" borderId="0" xfId="2" applyNumberFormat="1" applyFont="1" applyFill="1" applyAlignment="1">
      <alignment horizontal="right"/>
    </xf>
    <xf numFmtId="176" fontId="9" fillId="2" borderId="0" xfId="2" applyNumberFormat="1" applyFont="1" applyFill="1" applyAlignment="1">
      <alignment horizontal="right"/>
    </xf>
    <xf numFmtId="176" fontId="0" fillId="2" borderId="0" xfId="2" applyNumberFormat="1" applyFont="1" applyFill="1" applyAlignment="1">
      <alignment horizontal="right"/>
    </xf>
    <xf numFmtId="176" fontId="6" fillId="2" borderId="1" xfId="2" applyNumberFormat="1" applyFont="1" applyFill="1" applyBorder="1"/>
    <xf numFmtId="0" fontId="0" fillId="0" borderId="0" xfId="0" applyAlignment="1">
      <alignment horizontal="center"/>
    </xf>
    <xf numFmtId="0" fontId="26" fillId="3" borderId="0" xfId="0" applyFont="1" applyFill="1" applyAlignment="1">
      <alignment vertical="center" wrapText="1"/>
    </xf>
    <xf numFmtId="0" fontId="26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/>
    <xf numFmtId="1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  <xf numFmtId="1" fontId="27" fillId="2" borderId="0" xfId="0" applyNumberFormat="1" applyFont="1" applyFill="1"/>
    <xf numFmtId="1" fontId="27" fillId="2" borderId="0" xfId="0" applyNumberFormat="1" applyFont="1" applyFill="1" applyAlignment="1">
      <alignment horizontal="center"/>
    </xf>
    <xf numFmtId="9" fontId="27" fillId="2" borderId="0" xfId="1" applyFont="1" applyFill="1" applyAlignment="1">
      <alignment horizontal="center"/>
    </xf>
    <xf numFmtId="1" fontId="6" fillId="2" borderId="1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9" fontId="6" fillId="2" borderId="1" xfId="1" applyFont="1" applyFill="1" applyBorder="1" applyAlignment="1">
      <alignment horizontal="center"/>
    </xf>
    <xf numFmtId="179" fontId="0" fillId="2" borderId="0" xfId="2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27" fillId="2" borderId="0" xfId="0" applyFont="1" applyFill="1"/>
    <xf numFmtId="179" fontId="27" fillId="2" borderId="0" xfId="2" applyNumberFormat="1" applyFont="1" applyFill="1" applyAlignment="1">
      <alignment horizontal="center"/>
    </xf>
    <xf numFmtId="165" fontId="27" fillId="2" borderId="0" xfId="1" applyNumberFormat="1" applyFont="1" applyFill="1" applyAlignment="1">
      <alignment horizontal="center"/>
    </xf>
    <xf numFmtId="0" fontId="6" fillId="2" borderId="1" xfId="0" applyFont="1" applyFill="1" applyBorder="1"/>
    <xf numFmtId="177" fontId="6" fillId="2" borderId="1" xfId="0" applyNumberFormat="1" applyFont="1" applyFill="1" applyBorder="1" applyAlignment="1">
      <alignment horizontal="center"/>
    </xf>
    <xf numFmtId="9" fontId="6" fillId="2" borderId="1" xfId="1" applyNumberFormat="1" applyFont="1" applyFill="1" applyBorder="1" applyAlignment="1">
      <alignment horizontal="center"/>
    </xf>
    <xf numFmtId="3" fontId="27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2" fillId="2" borderId="0" xfId="2" applyFont="1" applyFill="1" applyBorder="1" applyAlignment="1">
      <alignment horizontal="center"/>
    </xf>
    <xf numFmtId="176" fontId="2" fillId="2" borderId="2" xfId="2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8" fillId="2" borderId="0" xfId="0" applyFont="1" applyFill="1"/>
    <xf numFmtId="4" fontId="2" fillId="2" borderId="0" xfId="0" applyNumberFormat="1" applyFont="1" applyFill="1" applyAlignment="1">
      <alignment horizontal="right"/>
    </xf>
    <xf numFmtId="164" fontId="2" fillId="2" borderId="0" xfId="2" applyNumberFormat="1" applyFont="1" applyFill="1" applyAlignment="1">
      <alignment horizontal="right"/>
    </xf>
    <xf numFmtId="177" fontId="2" fillId="2" borderId="0" xfId="2" applyNumberFormat="1" applyFont="1" applyFill="1" applyAlignment="1">
      <alignment horizontal="right"/>
    </xf>
    <xf numFmtId="164" fontId="2" fillId="2" borderId="0" xfId="2" applyFont="1" applyFill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3" fillId="4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</cellXfs>
  <cellStyles count="8">
    <cellStyle name="Millares" xfId="2" builtinId="3"/>
    <cellStyle name="Millares 2" xfId="4"/>
    <cellStyle name="Millares 4" xfId="7"/>
    <cellStyle name="Normal" xfId="0" builtinId="0"/>
    <cellStyle name="Normal 2 2" xfId="6"/>
    <cellStyle name="Porcentaje" xfId="1" builtinId="5"/>
    <cellStyle name="Porcentual 3" xfId="5"/>
    <cellStyle name="TEXTO NORMA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/>
  </sheetViews>
  <sheetFormatPr baseColWidth="10" defaultColWidth="11.5703125" defaultRowHeight="12" x14ac:dyDescent="0.2"/>
  <cols>
    <col min="1" max="1" width="25" style="1" customWidth="1"/>
    <col min="2" max="2" width="1.5703125" style="1" customWidth="1"/>
    <col min="3" max="12" width="8.5703125" style="9" customWidth="1"/>
    <col min="13" max="16384" width="11.5703125" style="1"/>
  </cols>
  <sheetData>
    <row r="1" spans="1:12" x14ac:dyDescent="0.2">
      <c r="A1" s="2" t="s">
        <v>1007</v>
      </c>
    </row>
    <row r="2" spans="1:12" x14ac:dyDescent="0.25">
      <c r="A2" s="1" t="s">
        <v>0</v>
      </c>
    </row>
    <row r="4" spans="1:12" x14ac:dyDescent="0.25">
      <c r="A4" s="4" t="s">
        <v>1</v>
      </c>
      <c r="B4" s="4"/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7">
        <v>2013</v>
      </c>
      <c r="J4" s="7">
        <v>2014</v>
      </c>
      <c r="K4" s="7">
        <v>2015</v>
      </c>
      <c r="L4" s="7">
        <v>2016</v>
      </c>
    </row>
    <row r="5" spans="1:12" x14ac:dyDescent="0.25">
      <c r="A5" s="1" t="s">
        <v>2</v>
      </c>
      <c r="C5" s="231">
        <v>8.5184497525102358</v>
      </c>
      <c r="D5" s="231">
        <v>9.1431481975249085</v>
      </c>
      <c r="E5" s="231">
        <v>1.0492323817545781</v>
      </c>
      <c r="F5" s="231">
        <v>8.4507468752585453</v>
      </c>
      <c r="G5" s="231">
        <v>6.4522160023376358</v>
      </c>
      <c r="H5" s="231">
        <v>5.9503463404493289</v>
      </c>
      <c r="I5" s="231">
        <v>5.8540570722561966</v>
      </c>
      <c r="J5" s="231">
        <v>2.3906678024908814</v>
      </c>
      <c r="K5" s="231">
        <v>3.3242006341480277</v>
      </c>
      <c r="L5" s="231">
        <v>3.8965679567061926</v>
      </c>
    </row>
    <row r="6" spans="1:12" x14ac:dyDescent="0.25">
      <c r="A6" s="1" t="s">
        <v>686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2" x14ac:dyDescent="0.25">
      <c r="A7" s="5" t="s">
        <v>3</v>
      </c>
      <c r="B7" s="5"/>
      <c r="C7" s="232">
        <v>3.7566658866790874</v>
      </c>
      <c r="D7" s="232">
        <v>7.1487132744777</v>
      </c>
      <c r="E7" s="232">
        <v>-2.1150924836665439</v>
      </c>
      <c r="F7" s="232">
        <v>-2.72002642147811</v>
      </c>
      <c r="G7" s="232">
        <v>-2.1193681963797388</v>
      </c>
      <c r="H7" s="232">
        <v>2.5103842207752791</v>
      </c>
      <c r="I7" s="232">
        <v>4.2606338594699764</v>
      </c>
      <c r="J7" s="232">
        <v>-2.2333599723621518</v>
      </c>
      <c r="K7" s="232">
        <v>15.658743860788775</v>
      </c>
      <c r="L7" s="232">
        <v>21.202315488549118</v>
      </c>
    </row>
    <row r="8" spans="1:12" x14ac:dyDescent="0.25">
      <c r="A8" s="6" t="s">
        <v>686</v>
      </c>
      <c r="B8" s="6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5" t="s">
        <v>4</v>
      </c>
      <c r="B9" s="5"/>
      <c r="C9" s="229">
        <v>1.7787100404310934</v>
      </c>
      <c r="D9" s="229">
        <v>5.7878827399999997</v>
      </c>
      <c r="E9" s="229">
        <v>2.9353462399999999</v>
      </c>
      <c r="F9" s="229">
        <v>1.5295290833333723</v>
      </c>
      <c r="G9" s="229">
        <v>3.3696654863748705</v>
      </c>
      <c r="H9" s="229">
        <v>3.6554139094222506</v>
      </c>
      <c r="I9" s="229">
        <v>2.8058274546629178</v>
      </c>
      <c r="J9" s="229">
        <v>3.2459610352057098</v>
      </c>
      <c r="K9" s="229">
        <v>3.5478487642527199</v>
      </c>
      <c r="L9" s="229">
        <v>3.5930838949935975</v>
      </c>
    </row>
    <row r="10" spans="1:12" x14ac:dyDescent="0.25">
      <c r="A10" s="6" t="s">
        <v>687</v>
      </c>
      <c r="B10" s="6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25">
      <c r="A11" s="5" t="s">
        <v>5</v>
      </c>
      <c r="B11" s="5" t="s">
        <v>6</v>
      </c>
      <c r="C11" s="229">
        <v>3.128333699969621</v>
      </c>
      <c r="D11" s="229">
        <v>2.9247264298901503</v>
      </c>
      <c r="E11" s="229">
        <v>3.0115883398838004</v>
      </c>
      <c r="F11" s="229">
        <v>2.8250957505877676</v>
      </c>
      <c r="G11" s="229">
        <v>2.7540112112709312</v>
      </c>
      <c r="H11" s="229">
        <v>2.6375267297979796</v>
      </c>
      <c r="I11" s="229">
        <v>2.7023295295055818</v>
      </c>
      <c r="J11" s="229">
        <v>2.8387441197691197</v>
      </c>
      <c r="K11" s="229">
        <v>3.1853143181818182</v>
      </c>
      <c r="L11" s="229">
        <v>3.375425825928458</v>
      </c>
    </row>
    <row r="12" spans="1:12" x14ac:dyDescent="0.25">
      <c r="A12" s="6" t="s">
        <v>688</v>
      </c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25">
      <c r="A13" s="5" t="s">
        <v>7</v>
      </c>
      <c r="B13" s="5" t="s">
        <v>6</v>
      </c>
      <c r="C13" s="230">
        <v>28094.019126088009</v>
      </c>
      <c r="D13" s="230">
        <v>31018.479629195266</v>
      </c>
      <c r="E13" s="230">
        <v>27070.51963887288</v>
      </c>
      <c r="F13" s="230">
        <v>35803.08081459505</v>
      </c>
      <c r="G13" s="230">
        <v>46375.961566173544</v>
      </c>
      <c r="H13" s="230">
        <v>47410.606678139025</v>
      </c>
      <c r="I13" s="230">
        <v>42860.636578772843</v>
      </c>
      <c r="J13" s="230">
        <v>39532.68289863666</v>
      </c>
      <c r="K13" s="230">
        <v>34235.663917661659</v>
      </c>
      <c r="L13" s="230">
        <v>36837.510465790197</v>
      </c>
    </row>
    <row r="14" spans="1:12" x14ac:dyDescent="0.25">
      <c r="A14" s="6" t="s">
        <v>689</v>
      </c>
      <c r="B14" s="6"/>
      <c r="C14" s="233"/>
      <c r="D14" s="233"/>
      <c r="E14" s="233"/>
      <c r="F14" s="233"/>
      <c r="G14" s="233"/>
      <c r="H14" s="233"/>
      <c r="I14" s="233"/>
      <c r="J14" s="233"/>
      <c r="K14" s="233"/>
      <c r="L14" s="233"/>
    </row>
    <row r="15" spans="1:12" x14ac:dyDescent="0.25">
      <c r="A15" s="5" t="s">
        <v>915</v>
      </c>
      <c r="B15" s="5" t="s">
        <v>6</v>
      </c>
      <c r="C15" s="230">
        <v>18730.272446936651</v>
      </c>
      <c r="D15" s="230">
        <v>19513.421048299402</v>
      </c>
      <c r="E15" s="230">
        <v>17569.690328277931</v>
      </c>
      <c r="F15" s="230">
        <v>23496.859365768923</v>
      </c>
      <c r="G15" s="230">
        <v>29623.141834212729</v>
      </c>
      <c r="H15" s="230">
        <v>30035.325186776645</v>
      </c>
      <c r="I15" s="230">
        <v>26375.954516193058</v>
      </c>
      <c r="J15" s="230">
        <v>22938.843128408011</v>
      </c>
      <c r="K15" s="230">
        <v>21139.489453859722</v>
      </c>
      <c r="L15" s="230">
        <v>23817.481716532107</v>
      </c>
    </row>
    <row r="16" spans="1:12" x14ac:dyDescent="0.25">
      <c r="A16" s="6" t="s">
        <v>690</v>
      </c>
      <c r="B16" s="6"/>
      <c r="C16" s="233"/>
      <c r="D16" s="233"/>
      <c r="E16" s="233"/>
      <c r="F16" s="233"/>
      <c r="G16" s="233"/>
      <c r="H16" s="233"/>
      <c r="I16" s="233"/>
      <c r="J16" s="233"/>
      <c r="K16" s="233"/>
      <c r="L16" s="233"/>
    </row>
    <row r="17" spans="1:12" x14ac:dyDescent="0.25">
      <c r="A17" s="5" t="s">
        <v>691</v>
      </c>
      <c r="B17" s="5" t="s">
        <v>6</v>
      </c>
      <c r="C17" s="230">
        <v>19590.521779000002</v>
      </c>
      <c r="D17" s="230">
        <v>28449.181869000004</v>
      </c>
      <c r="E17" s="230">
        <v>21010.687576</v>
      </c>
      <c r="F17" s="230">
        <v>28815.319466000004</v>
      </c>
      <c r="G17" s="230">
        <v>37151.5216</v>
      </c>
      <c r="H17" s="230">
        <v>41017.937140000002</v>
      </c>
      <c r="I17" s="230">
        <v>42356.184714999996</v>
      </c>
      <c r="J17" s="230">
        <v>41042.150549999991</v>
      </c>
      <c r="K17" s="230">
        <v>37385.181727000003</v>
      </c>
      <c r="L17" s="230">
        <v>35107.313703</v>
      </c>
    </row>
    <row r="18" spans="1:12" x14ac:dyDescent="0.25">
      <c r="A18" s="104" t="s">
        <v>692</v>
      </c>
      <c r="B18" s="27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25">
      <c r="A19" s="5" t="s">
        <v>913</v>
      </c>
      <c r="B19" s="5" t="s">
        <v>6</v>
      </c>
      <c r="C19" s="230">
        <v>8503.4973470880068</v>
      </c>
      <c r="D19" s="230">
        <v>2569.2977601952657</v>
      </c>
      <c r="E19" s="230">
        <v>6059.8320628728743</v>
      </c>
      <c r="F19" s="230">
        <v>6987.7613485950487</v>
      </c>
      <c r="G19" s="230">
        <v>9224.4399661735497</v>
      </c>
      <c r="H19" s="230">
        <v>6392.6695381390182</v>
      </c>
      <c r="I19" s="230">
        <v>504.45186377285063</v>
      </c>
      <c r="J19" s="230">
        <v>-1509.4676513633376</v>
      </c>
      <c r="K19" s="230">
        <v>-3149.5178093383411</v>
      </c>
      <c r="L19" s="230">
        <v>1730.1967627902036</v>
      </c>
    </row>
    <row r="20" spans="1:12" x14ac:dyDescent="0.25">
      <c r="A20" s="104" t="s">
        <v>914</v>
      </c>
      <c r="B20" s="27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2" spans="1:12" x14ac:dyDescent="0.25"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5" t="s">
        <v>8</v>
      </c>
      <c r="B23" s="5" t="s">
        <v>702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">
      <c r="A24" s="6"/>
      <c r="B24" s="6" t="s">
        <v>703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1:12" x14ac:dyDescent="0.2">
      <c r="A26" s="1" t="s">
        <v>916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8" spans="1:12" x14ac:dyDescent="0.25"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30" spans="1:12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9"/>
  <sheetViews>
    <sheetView workbookViewId="0">
      <selection activeCell="A5" sqref="A5:L11"/>
    </sheetView>
  </sheetViews>
  <sheetFormatPr baseColWidth="10" defaultColWidth="11.5703125" defaultRowHeight="12" x14ac:dyDescent="0.2"/>
  <cols>
    <col min="1" max="1" width="10.42578125" style="1" customWidth="1"/>
    <col min="2" max="2" width="21.7109375" style="25" customWidth="1"/>
    <col min="3" max="12" width="9.5703125" style="1" customWidth="1"/>
    <col min="13" max="16384" width="11.5703125" style="1"/>
  </cols>
  <sheetData>
    <row r="1" spans="1:12" x14ac:dyDescent="0.25">
      <c r="A1" s="2" t="s">
        <v>980</v>
      </c>
    </row>
    <row r="2" spans="1:12" x14ac:dyDescent="0.25">
      <c r="A2" s="1" t="s">
        <v>105</v>
      </c>
    </row>
    <row r="4" spans="1:12" x14ac:dyDescent="0.25">
      <c r="A4" s="4" t="s">
        <v>1</v>
      </c>
      <c r="B4" s="26"/>
      <c r="C4" s="7">
        <v>2006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</row>
    <row r="5" spans="1:12" x14ac:dyDescent="0.25">
      <c r="A5" s="25" t="s">
        <v>106</v>
      </c>
      <c r="B5" s="25" t="s">
        <v>984</v>
      </c>
      <c r="C5" s="257">
        <v>57.131999999999998</v>
      </c>
      <c r="D5" s="257">
        <v>88.998000000000005</v>
      </c>
      <c r="E5" s="257">
        <v>73.900999999999996</v>
      </c>
      <c r="F5" s="257">
        <v>63.886000000000003</v>
      </c>
      <c r="G5" s="257">
        <v>75.25</v>
      </c>
      <c r="H5" s="257">
        <v>68.153000000000006</v>
      </c>
      <c r="I5" s="257">
        <v>76.632999999999996</v>
      </c>
      <c r="J5" s="257">
        <v>81.600999999999999</v>
      </c>
      <c r="K5" s="257">
        <v>80.744705331336178</v>
      </c>
      <c r="L5" s="257">
        <v>81.218836460675988</v>
      </c>
    </row>
    <row r="6" spans="1:12" x14ac:dyDescent="0.25">
      <c r="A6" s="25" t="s">
        <v>108</v>
      </c>
      <c r="B6" s="25" t="s">
        <v>983</v>
      </c>
      <c r="C6" s="257">
        <v>72.822999999999993</v>
      </c>
      <c r="D6" s="257">
        <v>66.554000000000002</v>
      </c>
      <c r="E6" s="257">
        <v>63.704000000000001</v>
      </c>
      <c r="F6" s="257">
        <v>70.924000000000007</v>
      </c>
      <c r="G6" s="257">
        <v>73.414000000000001</v>
      </c>
      <c r="H6" s="257">
        <v>63.579000000000001</v>
      </c>
      <c r="I6" s="257">
        <v>80.97</v>
      </c>
      <c r="J6" s="257">
        <v>89.793999999999997</v>
      </c>
      <c r="K6" s="257">
        <v>84.456690654124827</v>
      </c>
      <c r="L6" s="257">
        <v>79.491693417003518</v>
      </c>
    </row>
    <row r="7" spans="1:12" x14ac:dyDescent="0.25">
      <c r="A7" s="1" t="s">
        <v>109</v>
      </c>
      <c r="B7" s="25" t="s">
        <v>984</v>
      </c>
      <c r="C7" s="257">
        <v>17.106000000000002</v>
      </c>
      <c r="D7" s="257">
        <v>20.696000000000002</v>
      </c>
      <c r="E7" s="257">
        <v>19.488</v>
      </c>
      <c r="F7" s="257">
        <v>19.984000000000002</v>
      </c>
      <c r="G7" s="257">
        <v>28.521000000000001</v>
      </c>
      <c r="H7" s="257">
        <v>27.690999999999999</v>
      </c>
      <c r="I7" s="257">
        <v>28.597000000000001</v>
      </c>
      <c r="J7" s="257">
        <v>25.382000000000001</v>
      </c>
      <c r="K7" s="257">
        <v>24.996755613041003</v>
      </c>
      <c r="L7" s="257">
        <v>28.536172395154004</v>
      </c>
    </row>
    <row r="8" spans="1:12" x14ac:dyDescent="0.25">
      <c r="A8" s="1" t="s">
        <v>110</v>
      </c>
      <c r="B8" s="25" t="s">
        <v>983</v>
      </c>
      <c r="C8" s="76">
        <v>1915.2819999999999</v>
      </c>
      <c r="D8" s="76">
        <v>1497.1110000000001</v>
      </c>
      <c r="E8" s="76">
        <v>1726.09</v>
      </c>
      <c r="F8" s="76">
        <v>2178.558</v>
      </c>
      <c r="G8" s="76">
        <v>2422.1210000000001</v>
      </c>
      <c r="H8" s="76">
        <v>2878.7669999999998</v>
      </c>
      <c r="I8" s="76">
        <v>3731.44</v>
      </c>
      <c r="J8" s="76">
        <v>3955.056</v>
      </c>
      <c r="K8" s="76">
        <v>4485.2582591138398</v>
      </c>
      <c r="L8" s="76">
        <v>3284.0811140255846</v>
      </c>
    </row>
    <row r="9" spans="1:12" x14ac:dyDescent="0.25">
      <c r="A9" s="1" t="s">
        <v>111</v>
      </c>
      <c r="B9" s="25" t="s">
        <v>107</v>
      </c>
      <c r="C9" s="76">
        <v>6295</v>
      </c>
      <c r="D9" s="76">
        <v>5876</v>
      </c>
      <c r="E9" s="76">
        <v>5062</v>
      </c>
      <c r="F9" s="76">
        <v>7275</v>
      </c>
      <c r="G9" s="76">
        <v>9155</v>
      </c>
      <c r="H9" s="76">
        <v>7623</v>
      </c>
      <c r="I9" s="76">
        <v>7203</v>
      </c>
      <c r="J9" s="76">
        <v>6740</v>
      </c>
      <c r="K9" s="76">
        <v>6293.9630022620013</v>
      </c>
      <c r="L9" s="76">
        <v>6052.7784321219997</v>
      </c>
    </row>
    <row r="10" spans="1:12" x14ac:dyDescent="0.25">
      <c r="A10" s="1" t="s">
        <v>112</v>
      </c>
      <c r="B10" s="25" t="s">
        <v>984</v>
      </c>
      <c r="C10" s="76">
        <v>1141.203</v>
      </c>
      <c r="D10" s="76">
        <v>1224.008</v>
      </c>
      <c r="E10" s="76">
        <v>1228.4349999999999</v>
      </c>
      <c r="F10" s="76">
        <v>973.87199999999996</v>
      </c>
      <c r="G10" s="76">
        <v>1068.242</v>
      </c>
      <c r="H10" s="76">
        <v>1082.473</v>
      </c>
      <c r="I10" s="76">
        <v>1148.19</v>
      </c>
      <c r="J10" s="76">
        <v>1156.6199999999999</v>
      </c>
      <c r="K10" s="76">
        <v>1451.8228182347998</v>
      </c>
      <c r="L10" s="76">
        <v>1403.1896148866144</v>
      </c>
    </row>
    <row r="11" spans="1:12" x14ac:dyDescent="0.2">
      <c r="A11" s="1" t="s">
        <v>113</v>
      </c>
      <c r="B11" s="25" t="s">
        <v>107</v>
      </c>
      <c r="C11" s="76">
        <v>474</v>
      </c>
      <c r="D11" s="76">
        <v>384</v>
      </c>
      <c r="E11" s="76">
        <v>307</v>
      </c>
      <c r="F11" s="76">
        <v>324</v>
      </c>
      <c r="G11" s="76">
        <v>157</v>
      </c>
      <c r="H11" s="76">
        <v>91</v>
      </c>
      <c r="I11" s="76">
        <v>80</v>
      </c>
      <c r="J11" s="76">
        <v>130</v>
      </c>
      <c r="K11" s="76">
        <v>101.8879858</v>
      </c>
      <c r="L11" s="76">
        <v>104.7208</v>
      </c>
    </row>
    <row r="14" spans="1:12" x14ac:dyDescent="0.25">
      <c r="A14" s="5" t="s">
        <v>8</v>
      </c>
      <c r="B14" s="13" t="s">
        <v>94</v>
      </c>
      <c r="C14" s="11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6"/>
      <c r="B15" s="14" t="s">
        <v>95</v>
      </c>
      <c r="C15" s="12"/>
      <c r="D15" s="6"/>
      <c r="E15" s="6"/>
      <c r="F15" s="6"/>
      <c r="G15" s="6"/>
      <c r="H15" s="6"/>
      <c r="I15" s="6"/>
      <c r="J15" s="6"/>
      <c r="K15" s="6"/>
      <c r="L15" s="6"/>
    </row>
    <row r="19" spans="3:12" x14ac:dyDescent="0.25">
      <c r="C19" s="238"/>
      <c r="D19" s="238"/>
      <c r="E19" s="238"/>
      <c r="F19" s="238"/>
      <c r="G19" s="238"/>
      <c r="H19" s="238"/>
      <c r="I19" s="238"/>
      <c r="J19" s="238"/>
      <c r="K19" s="238"/>
      <c r="L19" s="23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77"/>
  <sheetViews>
    <sheetView workbookViewId="0">
      <selection activeCell="A54" sqref="A54:D73"/>
    </sheetView>
  </sheetViews>
  <sheetFormatPr baseColWidth="10" defaultColWidth="11.5703125" defaultRowHeight="12" x14ac:dyDescent="0.2"/>
  <cols>
    <col min="1" max="1" width="14.7109375" style="1" customWidth="1"/>
    <col min="2" max="2" width="15.28515625" style="9" customWidth="1"/>
    <col min="3" max="4" width="13.5703125" style="9" bestFit="1" customWidth="1"/>
    <col min="5" max="16384" width="11.5703125" style="1"/>
  </cols>
  <sheetData>
    <row r="1" spans="1:4" x14ac:dyDescent="0.2">
      <c r="A1" s="2" t="s">
        <v>530</v>
      </c>
    </row>
    <row r="2" spans="1:4" x14ac:dyDescent="0.25">
      <c r="A2" s="1" t="s">
        <v>531</v>
      </c>
    </row>
    <row r="4" spans="1:4" x14ac:dyDescent="0.2">
      <c r="A4" s="4" t="s">
        <v>114</v>
      </c>
      <c r="B4" s="7" t="s">
        <v>115</v>
      </c>
      <c r="C4" s="7" t="s">
        <v>116</v>
      </c>
      <c r="D4" s="7" t="s">
        <v>35</v>
      </c>
    </row>
    <row r="5" spans="1:4" x14ac:dyDescent="0.25">
      <c r="A5" s="25"/>
      <c r="C5" s="10"/>
      <c r="D5" s="10"/>
    </row>
    <row r="6" spans="1:4" ht="14.45" x14ac:dyDescent="0.3">
      <c r="A6" s="1" t="s">
        <v>119</v>
      </c>
      <c r="B6" s="102">
        <v>9485.0841999999993</v>
      </c>
      <c r="C6" s="102">
        <v>12294.382099999999</v>
      </c>
      <c r="D6" s="102">
        <f t="shared" ref="D6:D22" si="0">B6+C6</f>
        <v>21779.4663</v>
      </c>
    </row>
    <row r="7" spans="1:4" ht="14.45" x14ac:dyDescent="0.3">
      <c r="A7" s="1" t="s">
        <v>117</v>
      </c>
      <c r="B7" s="102">
        <v>9965.0197802999992</v>
      </c>
      <c r="C7" s="102">
        <v>5437.6647087000001</v>
      </c>
      <c r="D7" s="102">
        <f t="shared" si="0"/>
        <v>15402.684488999999</v>
      </c>
    </row>
    <row r="8" spans="1:4" ht="14.45" x14ac:dyDescent="0.3">
      <c r="A8" s="1" t="s">
        <v>118</v>
      </c>
      <c r="B8" s="102">
        <v>3364.4207999999999</v>
      </c>
      <c r="C8" s="102">
        <v>11031.8871</v>
      </c>
      <c r="D8" s="102">
        <f t="shared" si="0"/>
        <v>14396.3079</v>
      </c>
    </row>
    <row r="9" spans="1:4" ht="14.45" x14ac:dyDescent="0.3">
      <c r="A9" s="1" t="s">
        <v>121</v>
      </c>
      <c r="B9" s="102">
        <v>3505.7776384000003</v>
      </c>
      <c r="C9" s="102">
        <v>3623.2003836100002</v>
      </c>
      <c r="D9" s="102">
        <f t="shared" si="0"/>
        <v>7128.9780220100001</v>
      </c>
    </row>
    <row r="10" spans="1:4" ht="14.45" x14ac:dyDescent="0.3">
      <c r="A10" s="1" t="s">
        <v>120</v>
      </c>
      <c r="B10" s="102">
        <v>4281.1693945000015</v>
      </c>
      <c r="C10" s="102">
        <v>2654.4291370000001</v>
      </c>
      <c r="D10" s="102">
        <f t="shared" si="0"/>
        <v>6935.5985315000016</v>
      </c>
    </row>
    <row r="11" spans="1:4" ht="14.45" x14ac:dyDescent="0.3">
      <c r="A11" s="25" t="s">
        <v>123</v>
      </c>
      <c r="B11" s="102">
        <v>3112.0507387000002</v>
      </c>
      <c r="C11" s="102">
        <v>3247.2419656000002</v>
      </c>
      <c r="D11" s="102">
        <f t="shared" si="0"/>
        <v>6359.2927043</v>
      </c>
    </row>
    <row r="12" spans="1:4" ht="14.45" x14ac:dyDescent="0.3">
      <c r="A12" s="1" t="s">
        <v>122</v>
      </c>
      <c r="B12" s="102">
        <v>2168.8936200000003</v>
      </c>
      <c r="C12" s="102">
        <v>2976.7350000000001</v>
      </c>
      <c r="D12" s="102">
        <f t="shared" si="0"/>
        <v>5145.6286200000004</v>
      </c>
    </row>
    <row r="13" spans="1:4" ht="14.45" x14ac:dyDescent="0.3">
      <c r="A13" s="1" t="s">
        <v>127</v>
      </c>
      <c r="B13" s="102">
        <v>1630.7053546000002</v>
      </c>
      <c r="C13" s="102">
        <v>715.60778570000014</v>
      </c>
      <c r="D13" s="102">
        <f t="shared" si="0"/>
        <v>2346.3131403000002</v>
      </c>
    </row>
    <row r="14" spans="1:4" ht="14.45" x14ac:dyDescent="0.3">
      <c r="A14" s="1" t="s">
        <v>131</v>
      </c>
      <c r="B14" s="102">
        <v>248.96745240000004</v>
      </c>
      <c r="C14" s="102">
        <v>183.40537789999996</v>
      </c>
      <c r="D14" s="102">
        <f t="shared" si="0"/>
        <v>432.37283030000003</v>
      </c>
    </row>
    <row r="15" spans="1:4" ht="14.45" x14ac:dyDescent="0.3">
      <c r="A15" s="1" t="s">
        <v>130</v>
      </c>
      <c r="B15" s="102">
        <v>216.9212905</v>
      </c>
      <c r="C15" s="102">
        <v>112.04854359999999</v>
      </c>
      <c r="D15" s="102">
        <f t="shared" si="0"/>
        <v>328.96983409999996</v>
      </c>
    </row>
    <row r="16" spans="1:4" ht="14.45" x14ac:dyDescent="0.3">
      <c r="A16" s="1" t="s">
        <v>132</v>
      </c>
      <c r="B16" s="102">
        <v>128.552724676</v>
      </c>
      <c r="C16" s="102">
        <v>188.35248978999999</v>
      </c>
      <c r="D16" s="102">
        <f t="shared" si="0"/>
        <v>316.90521446599996</v>
      </c>
    </row>
    <row r="17" spans="1:4" ht="14.45" x14ac:dyDescent="0.3">
      <c r="A17" s="1" t="s">
        <v>129</v>
      </c>
      <c r="B17" s="102">
        <v>283.27379999999999</v>
      </c>
      <c r="C17" s="102">
        <v>8.9568600000000007</v>
      </c>
      <c r="D17" s="102">
        <f t="shared" si="0"/>
        <v>292.23066</v>
      </c>
    </row>
    <row r="18" spans="1:4" ht="14.45" x14ac:dyDescent="0.3">
      <c r="A18" s="1" t="s">
        <v>126</v>
      </c>
      <c r="B18" s="102">
        <v>33.580074000000003</v>
      </c>
      <c r="C18" s="102">
        <v>227.11104</v>
      </c>
      <c r="D18" s="102">
        <f t="shared" si="0"/>
        <v>260.69111400000003</v>
      </c>
    </row>
    <row r="19" spans="1:4" ht="14.45" x14ac:dyDescent="0.3">
      <c r="A19" s="1" t="s">
        <v>135</v>
      </c>
      <c r="B19" s="102">
        <v>41.405431200000002</v>
      </c>
      <c r="C19" s="102">
        <v>21.989583</v>
      </c>
      <c r="D19" s="102">
        <f t="shared" si="0"/>
        <v>63.395014200000006</v>
      </c>
    </row>
    <row r="20" spans="1:4" ht="14.45" x14ac:dyDescent="0.3">
      <c r="A20" s="1" t="s">
        <v>136</v>
      </c>
      <c r="B20" s="102">
        <v>12.254201500000001</v>
      </c>
      <c r="C20" s="102">
        <v>3.0948900000000004</v>
      </c>
      <c r="D20" s="102">
        <f t="shared" si="0"/>
        <v>15.3490915</v>
      </c>
    </row>
    <row r="21" spans="1:4" ht="14.45" x14ac:dyDescent="0.3">
      <c r="A21" s="1" t="s">
        <v>128</v>
      </c>
      <c r="B21" s="102">
        <v>6.6126700000000005</v>
      </c>
      <c r="C21" s="102">
        <v>6.7182500000000003</v>
      </c>
      <c r="D21" s="102">
        <f t="shared" si="0"/>
        <v>13.330920000000001</v>
      </c>
    </row>
    <row r="22" spans="1:4" ht="14.45" x14ac:dyDescent="0.3">
      <c r="A22" s="1" t="s">
        <v>125</v>
      </c>
      <c r="B22" s="102">
        <v>0.88</v>
      </c>
      <c r="C22" s="102">
        <v>0.442</v>
      </c>
      <c r="D22" s="102">
        <f t="shared" si="0"/>
        <v>1.3220000000000001</v>
      </c>
    </row>
    <row r="23" spans="1:4" x14ac:dyDescent="0.25">
      <c r="B23" s="49"/>
      <c r="C23" s="49"/>
      <c r="D23" s="49"/>
    </row>
    <row r="24" spans="1:4" ht="14.45" x14ac:dyDescent="0.3">
      <c r="A24" s="21" t="s">
        <v>35</v>
      </c>
      <c r="B24" s="103">
        <f>SUM(B6:B22)</f>
        <v>38485.569170776012</v>
      </c>
      <c r="C24" s="103">
        <f>SUM(C6:C22)</f>
        <v>42733.267214900006</v>
      </c>
      <c r="D24" s="103">
        <f>+B24+C24</f>
        <v>81218.836385676026</v>
      </c>
    </row>
    <row r="27" spans="1:4" x14ac:dyDescent="0.2">
      <c r="A27" s="2" t="s">
        <v>133</v>
      </c>
    </row>
    <row r="28" spans="1:4" x14ac:dyDescent="0.25">
      <c r="A28" s="1" t="s">
        <v>134</v>
      </c>
    </row>
    <row r="30" spans="1:4" x14ac:dyDescent="0.2">
      <c r="A30" s="4" t="s">
        <v>114</v>
      </c>
      <c r="B30" s="7" t="s">
        <v>115</v>
      </c>
      <c r="C30" s="7" t="s">
        <v>116</v>
      </c>
      <c r="D30" s="7" t="s">
        <v>35</v>
      </c>
    </row>
    <row r="31" spans="1:4" x14ac:dyDescent="0.25">
      <c r="A31" s="25"/>
      <c r="C31" s="10"/>
      <c r="D31" s="10"/>
    </row>
    <row r="32" spans="1:4" ht="14.45" x14ac:dyDescent="0.3">
      <c r="A32" s="25" t="s">
        <v>120</v>
      </c>
      <c r="B32" s="102">
        <v>6386.4642574</v>
      </c>
      <c r="C32" s="102">
        <v>10299.469643300001</v>
      </c>
      <c r="D32" s="102">
        <f t="shared" ref="D32" si="1">+B32+C32</f>
        <v>16685.933900700002</v>
      </c>
    </row>
    <row r="33" spans="1:4" ht="14.45" x14ac:dyDescent="0.3">
      <c r="A33" s="1" t="s">
        <v>127</v>
      </c>
      <c r="B33" s="102">
        <v>2420.1179585999994</v>
      </c>
      <c r="C33" s="102">
        <v>1434.6596483000001</v>
      </c>
      <c r="D33" s="102">
        <f t="shared" ref="D33:D44" si="2">+B33+C33</f>
        <v>3854.7776068999992</v>
      </c>
    </row>
    <row r="34" spans="1:4" ht="14.45" x14ac:dyDescent="0.3">
      <c r="A34" s="1" t="s">
        <v>121</v>
      </c>
      <c r="B34" s="102">
        <v>1401.7117918000001</v>
      </c>
      <c r="C34" s="102">
        <v>1413.1911881999999</v>
      </c>
      <c r="D34" s="102">
        <f t="shared" si="2"/>
        <v>2814.9029799999998</v>
      </c>
    </row>
    <row r="35" spans="1:4" ht="14.45" x14ac:dyDescent="0.3">
      <c r="A35" s="1" t="s">
        <v>130</v>
      </c>
      <c r="B35" s="102">
        <v>1341.8566677000001</v>
      </c>
      <c r="C35" s="102">
        <v>253.33163969999998</v>
      </c>
      <c r="D35" s="102">
        <f t="shared" si="2"/>
        <v>1595.1883074000002</v>
      </c>
    </row>
    <row r="36" spans="1:4" ht="14.45" x14ac:dyDescent="0.3">
      <c r="A36" s="1" t="s">
        <v>131</v>
      </c>
      <c r="B36" s="102">
        <v>507.22214400000007</v>
      </c>
      <c r="C36" s="102">
        <v>625.02662229999999</v>
      </c>
      <c r="D36" s="102">
        <f t="shared" si="2"/>
        <v>1132.2487663000002</v>
      </c>
    </row>
    <row r="37" spans="1:4" ht="14.45" x14ac:dyDescent="0.3">
      <c r="A37" s="1" t="s">
        <v>135</v>
      </c>
      <c r="B37" s="102">
        <v>674.00970299999994</v>
      </c>
      <c r="C37" s="102">
        <v>157.91999999999999</v>
      </c>
      <c r="D37" s="102">
        <f t="shared" si="2"/>
        <v>831.9297029999999</v>
      </c>
    </row>
    <row r="38" spans="1:4" ht="14.45" x14ac:dyDescent="0.3">
      <c r="A38" s="1" t="s">
        <v>136</v>
      </c>
      <c r="B38" s="102">
        <v>398.34222140000003</v>
      </c>
      <c r="C38" s="102">
        <v>33.737862500000006</v>
      </c>
      <c r="D38" s="102">
        <f t="shared" si="2"/>
        <v>432.08008390000003</v>
      </c>
    </row>
    <row r="39" spans="1:4" ht="14.45" x14ac:dyDescent="0.3">
      <c r="A39" s="1" t="s">
        <v>132</v>
      </c>
      <c r="B39" s="102">
        <v>54.983690132</v>
      </c>
      <c r="C39" s="102">
        <v>366.35152011999998</v>
      </c>
      <c r="D39" s="102">
        <f t="shared" si="2"/>
        <v>421.33521025199997</v>
      </c>
    </row>
    <row r="40" spans="1:4" ht="14.45" x14ac:dyDescent="0.3">
      <c r="A40" s="1" t="s">
        <v>128</v>
      </c>
      <c r="B40" s="102">
        <v>164.06288999999998</v>
      </c>
      <c r="C40" s="102">
        <v>120.28872</v>
      </c>
      <c r="D40" s="102">
        <f t="shared" si="2"/>
        <v>284.35160999999999</v>
      </c>
    </row>
    <row r="41" spans="1:4" ht="14.45" x14ac:dyDescent="0.3">
      <c r="A41" s="1" t="s">
        <v>137</v>
      </c>
      <c r="B41" s="102">
        <v>0</v>
      </c>
      <c r="C41" s="102">
        <v>194.93100000000001</v>
      </c>
      <c r="D41" s="102">
        <f t="shared" si="2"/>
        <v>194.93100000000001</v>
      </c>
    </row>
    <row r="42" spans="1:4" ht="14.45" x14ac:dyDescent="0.3">
      <c r="A42" s="1" t="s">
        <v>117</v>
      </c>
      <c r="B42" s="102">
        <v>144.4359632</v>
      </c>
      <c r="C42" s="102">
        <v>48.987647500000001</v>
      </c>
      <c r="D42" s="102">
        <f t="shared" si="2"/>
        <v>193.42361070000001</v>
      </c>
    </row>
    <row r="43" spans="1:4" ht="14.45" x14ac:dyDescent="0.3">
      <c r="A43" s="1" t="s">
        <v>123</v>
      </c>
      <c r="B43" s="102">
        <v>32.01</v>
      </c>
      <c r="C43" s="102">
        <v>19.694880000000001</v>
      </c>
      <c r="D43" s="102">
        <f t="shared" si="2"/>
        <v>51.704880000000003</v>
      </c>
    </row>
    <row r="44" spans="1:4" ht="14.45" x14ac:dyDescent="0.3">
      <c r="A44" s="1" t="s">
        <v>129</v>
      </c>
      <c r="B44" s="102">
        <v>17.714760000000002</v>
      </c>
      <c r="C44" s="102">
        <v>25.649975999999999</v>
      </c>
      <c r="D44" s="102">
        <f t="shared" si="2"/>
        <v>43.364736000000001</v>
      </c>
    </row>
    <row r="46" spans="1:4" ht="15" x14ac:dyDescent="0.25">
      <c r="A46" s="21" t="s">
        <v>35</v>
      </c>
      <c r="B46" s="103">
        <f>SUM(B32:B44)</f>
        <v>13542.932047231998</v>
      </c>
      <c r="C46" s="103">
        <f>SUM(C32:C44)</f>
        <v>14993.240347920002</v>
      </c>
      <c r="D46" s="103">
        <f>+B46+C46</f>
        <v>28536.172395152</v>
      </c>
    </row>
    <row r="49" spans="1:4" x14ac:dyDescent="0.2">
      <c r="A49" s="2" t="s">
        <v>981</v>
      </c>
    </row>
    <row r="50" spans="1:4" x14ac:dyDescent="0.2">
      <c r="A50" s="1" t="s">
        <v>982</v>
      </c>
    </row>
    <row r="52" spans="1:4" x14ac:dyDescent="0.2">
      <c r="A52" s="4" t="s">
        <v>114</v>
      </c>
      <c r="B52" s="7" t="s">
        <v>115</v>
      </c>
      <c r="C52" s="7" t="s">
        <v>116</v>
      </c>
      <c r="D52" s="7" t="s">
        <v>35</v>
      </c>
    </row>
    <row r="53" spans="1:4" x14ac:dyDescent="0.2">
      <c r="A53" s="25"/>
      <c r="C53" s="10"/>
      <c r="D53" s="10"/>
    </row>
    <row r="54" spans="1:4" ht="15" x14ac:dyDescent="0.25">
      <c r="A54" s="1" t="s">
        <v>132</v>
      </c>
      <c r="B54" s="102">
        <v>261.23876718950328</v>
      </c>
      <c r="C54" s="102">
        <v>246.47676267747136</v>
      </c>
      <c r="D54" s="102">
        <f t="shared" ref="D54:D70" si="3">+B54+C54</f>
        <v>507.71552986697463</v>
      </c>
    </row>
    <row r="55" spans="1:4" ht="15" x14ac:dyDescent="0.25">
      <c r="A55" s="25" t="s">
        <v>121</v>
      </c>
      <c r="B55" s="102">
        <v>302.48347810401276</v>
      </c>
      <c r="C55" s="102">
        <v>244.06268254070429</v>
      </c>
      <c r="D55" s="102">
        <f t="shared" si="3"/>
        <v>546.54616064471702</v>
      </c>
    </row>
    <row r="56" spans="1:4" ht="15" x14ac:dyDescent="0.25">
      <c r="A56" s="1" t="s">
        <v>120</v>
      </c>
      <c r="B56" s="102">
        <v>266.75970675777774</v>
      </c>
      <c r="C56" s="102">
        <v>192.55506645876298</v>
      </c>
      <c r="D56" s="102">
        <f t="shared" si="3"/>
        <v>459.31477321654074</v>
      </c>
    </row>
    <row r="57" spans="1:4" ht="15" x14ac:dyDescent="0.25">
      <c r="A57" s="1" t="s">
        <v>127</v>
      </c>
      <c r="B57" s="102">
        <v>267.91927078373055</v>
      </c>
      <c r="C57" s="102">
        <v>150.78652350249735</v>
      </c>
      <c r="D57" s="102">
        <f t="shared" si="3"/>
        <v>418.7057942862279</v>
      </c>
    </row>
    <row r="58" spans="1:4" ht="15" x14ac:dyDescent="0.25">
      <c r="A58" s="1" t="s">
        <v>122</v>
      </c>
      <c r="B58" s="102">
        <v>106.2607473791458</v>
      </c>
      <c r="C58" s="102">
        <v>110.6442206091516</v>
      </c>
      <c r="D58" s="102">
        <f t="shared" si="3"/>
        <v>216.90496798829741</v>
      </c>
    </row>
    <row r="59" spans="1:4" ht="15" x14ac:dyDescent="0.25">
      <c r="A59" s="1" t="s">
        <v>135</v>
      </c>
      <c r="B59" s="102">
        <v>202.76959459393103</v>
      </c>
      <c r="C59" s="102">
        <v>49.392736539870576</v>
      </c>
      <c r="D59" s="102">
        <f t="shared" si="3"/>
        <v>252.16233113380162</v>
      </c>
    </row>
    <row r="60" spans="1:4" ht="15" x14ac:dyDescent="0.25">
      <c r="A60" s="1" t="s">
        <v>126</v>
      </c>
      <c r="B60" s="102">
        <v>21.580378098533416</v>
      </c>
      <c r="C60" s="102">
        <v>40.244003711717909</v>
      </c>
      <c r="D60" s="102">
        <f t="shared" si="3"/>
        <v>61.824381810251325</v>
      </c>
    </row>
    <row r="61" spans="1:4" ht="15" x14ac:dyDescent="0.25">
      <c r="A61" s="1" t="s">
        <v>137</v>
      </c>
      <c r="B61" s="102">
        <v>0</v>
      </c>
      <c r="C61" s="102">
        <v>32.003883919294914</v>
      </c>
      <c r="D61" s="102">
        <f t="shared" si="3"/>
        <v>32.003883919294914</v>
      </c>
    </row>
    <row r="62" spans="1:4" ht="15" x14ac:dyDescent="0.25">
      <c r="A62" s="1" t="s">
        <v>124</v>
      </c>
      <c r="B62" s="102">
        <v>27.399910853717792</v>
      </c>
      <c r="C62" s="102">
        <v>31.306435009234484</v>
      </c>
      <c r="D62" s="102">
        <f t="shared" si="3"/>
        <v>58.706345862952276</v>
      </c>
    </row>
    <row r="63" spans="1:4" ht="15" x14ac:dyDescent="0.25">
      <c r="A63" s="1" t="s">
        <v>117</v>
      </c>
      <c r="B63" s="102">
        <v>50.030502270592244</v>
      </c>
      <c r="C63" s="102">
        <v>30.719300821027225</v>
      </c>
      <c r="D63" s="102">
        <f t="shared" si="3"/>
        <v>80.749803091619469</v>
      </c>
    </row>
    <row r="64" spans="1:4" ht="15" x14ac:dyDescent="0.25">
      <c r="A64" s="1" t="s">
        <v>130</v>
      </c>
      <c r="B64" s="102">
        <v>171.99922252393361</v>
      </c>
      <c r="C64" s="102">
        <v>29.538192281039347</v>
      </c>
      <c r="D64" s="102">
        <f t="shared" si="3"/>
        <v>201.53741480497297</v>
      </c>
    </row>
    <row r="65" spans="1:4" ht="15" x14ac:dyDescent="0.25">
      <c r="A65" s="1" t="s">
        <v>131</v>
      </c>
      <c r="B65" s="102">
        <v>19.822979552264908</v>
      </c>
      <c r="C65" s="102">
        <v>20.084227036899996</v>
      </c>
      <c r="D65" s="102">
        <f t="shared" ref="D65:D67" si="4">+B65+C65</f>
        <v>39.9072065891649</v>
      </c>
    </row>
    <row r="66" spans="1:4" ht="15" x14ac:dyDescent="0.25">
      <c r="A66" s="1" t="s">
        <v>136</v>
      </c>
      <c r="B66" s="102">
        <v>37.242976852708523</v>
      </c>
      <c r="C66" s="102">
        <v>20.020370401979367</v>
      </c>
      <c r="D66" s="102">
        <f t="shared" si="4"/>
        <v>57.263347254687886</v>
      </c>
    </row>
    <row r="67" spans="1:4" ht="15" x14ac:dyDescent="0.25">
      <c r="A67" s="1" t="s">
        <v>129</v>
      </c>
      <c r="B67" s="102">
        <v>271.14426481382623</v>
      </c>
      <c r="C67" s="102">
        <v>18.759644981024579</v>
      </c>
      <c r="D67" s="102">
        <f t="shared" si="4"/>
        <v>289.90390979485079</v>
      </c>
    </row>
    <row r="68" spans="1:4" ht="15" x14ac:dyDescent="0.25">
      <c r="A68" s="1" t="s">
        <v>123</v>
      </c>
      <c r="B68" s="102">
        <v>25.958829547920541</v>
      </c>
      <c r="C68" s="102">
        <v>17.087669681689352</v>
      </c>
      <c r="D68" s="102">
        <f t="shared" si="3"/>
        <v>43.046499229609893</v>
      </c>
    </row>
    <row r="69" spans="1:4" ht="15" x14ac:dyDescent="0.25">
      <c r="A69" s="1" t="s">
        <v>128</v>
      </c>
      <c r="B69" s="102">
        <v>8.4637573397528101</v>
      </c>
      <c r="C69" s="102">
        <v>9.1404268845352838</v>
      </c>
      <c r="D69" s="102">
        <f t="shared" si="3"/>
        <v>17.604184224288094</v>
      </c>
    </row>
    <row r="70" spans="1:4" ht="15" x14ac:dyDescent="0.25">
      <c r="A70" s="1" t="s">
        <v>125</v>
      </c>
      <c r="B70" s="102">
        <v>0.12345731523124877</v>
      </c>
      <c r="C70" s="102">
        <v>5.5114872871093207E-2</v>
      </c>
      <c r="D70" s="102">
        <f t="shared" si="3"/>
        <v>0.17857218810234199</v>
      </c>
    </row>
    <row r="71" spans="1:4" ht="15" x14ac:dyDescent="0.25">
      <c r="A71" s="1" t="s">
        <v>118</v>
      </c>
      <c r="B71" s="102">
        <v>5.2994273022505013E-3</v>
      </c>
      <c r="C71" s="102">
        <v>5.4074304071286966E-3</v>
      </c>
      <c r="D71" s="102">
        <f>SUM(B71:C71)</f>
        <v>1.0706857709379198E-2</v>
      </c>
    </row>
    <row r="73" spans="1:4" ht="15" x14ac:dyDescent="0.25">
      <c r="A73" s="21" t="s">
        <v>35</v>
      </c>
      <c r="B73" s="103">
        <f>SUM(B54:B71)</f>
        <v>2041.2031434038852</v>
      </c>
      <c r="C73" s="103">
        <f>SUM(C54:C71)</f>
        <v>1242.8826693601789</v>
      </c>
      <c r="D73" s="103">
        <f>SUM(B73:C73)</f>
        <v>3284.085812764064</v>
      </c>
    </row>
    <row r="76" spans="1:4" x14ac:dyDescent="0.2">
      <c r="A76" s="5" t="s">
        <v>8</v>
      </c>
      <c r="B76" s="13" t="s">
        <v>94</v>
      </c>
      <c r="C76" s="11"/>
      <c r="D76" s="11"/>
    </row>
    <row r="77" spans="1:4" x14ac:dyDescent="0.2">
      <c r="A77" s="6"/>
      <c r="B77" s="14" t="s">
        <v>95</v>
      </c>
      <c r="C77" s="12"/>
      <c r="D77" s="12"/>
    </row>
  </sheetData>
  <sortState ref="A6:D22">
    <sortCondition descending="1" ref="D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96"/>
  <sheetViews>
    <sheetView workbookViewId="0">
      <selection activeCell="A90" sqref="A90:D92"/>
    </sheetView>
  </sheetViews>
  <sheetFormatPr baseColWidth="10" defaultColWidth="11.5703125" defaultRowHeight="12" x14ac:dyDescent="0.2"/>
  <cols>
    <col min="1" max="1" width="14.7109375" style="1" customWidth="1"/>
    <col min="2" max="4" width="18.28515625" style="9" customWidth="1"/>
    <col min="5" max="16384" width="11.5703125" style="1"/>
  </cols>
  <sheetData>
    <row r="1" spans="1:4" x14ac:dyDescent="0.2">
      <c r="A1" s="2" t="s">
        <v>532</v>
      </c>
    </row>
    <row r="2" spans="1:4" x14ac:dyDescent="0.25">
      <c r="A2" s="1" t="s">
        <v>533</v>
      </c>
    </row>
    <row r="4" spans="1:4" x14ac:dyDescent="0.2">
      <c r="A4" s="4" t="s">
        <v>114</v>
      </c>
      <c r="B4" s="7" t="s">
        <v>115</v>
      </c>
      <c r="C4" s="7" t="s">
        <v>116</v>
      </c>
      <c r="D4" s="7" t="s">
        <v>35</v>
      </c>
    </row>
    <row r="5" spans="1:4" x14ac:dyDescent="0.25">
      <c r="A5" s="25"/>
      <c r="C5" s="10"/>
      <c r="D5" s="10"/>
    </row>
    <row r="6" spans="1:4" ht="14.45" x14ac:dyDescent="0.3">
      <c r="A6" s="25" t="s">
        <v>120</v>
      </c>
      <c r="B6" s="102">
        <v>16021.521840814601</v>
      </c>
      <c r="C6" s="102">
        <v>14805.315752209157</v>
      </c>
      <c r="D6" s="102">
        <f t="shared" ref="D6" si="0">+B6+C6</f>
        <v>30826.83759302376</v>
      </c>
    </row>
    <row r="7" spans="1:4" ht="14.45" x14ac:dyDescent="0.3">
      <c r="A7" s="1" t="s">
        <v>126</v>
      </c>
      <c r="B7" s="102">
        <v>9537.1641027781207</v>
      </c>
      <c r="C7" s="102">
        <v>6578.8546147109464</v>
      </c>
      <c r="D7" s="102">
        <f t="shared" ref="D7:D23" si="1">+B7+C7</f>
        <v>16116.018717489067</v>
      </c>
    </row>
    <row r="8" spans="1:4" ht="14.45" x14ac:dyDescent="0.3">
      <c r="A8" s="1" t="s">
        <v>129</v>
      </c>
      <c r="B8" s="102">
        <v>4424.6952853177527</v>
      </c>
      <c r="C8" s="102">
        <v>2422.1808601006501</v>
      </c>
      <c r="D8" s="102">
        <f t="shared" si="1"/>
        <v>6846.8761454184023</v>
      </c>
    </row>
    <row r="9" spans="1:4" ht="14.45" x14ac:dyDescent="0.3">
      <c r="A9" s="1" t="s">
        <v>123</v>
      </c>
      <c r="B9" s="102">
        <v>2363.9999662979872</v>
      </c>
      <c r="C9" s="102">
        <v>2013.6631404082302</v>
      </c>
      <c r="D9" s="102">
        <f t="shared" si="1"/>
        <v>4377.6631067062171</v>
      </c>
    </row>
    <row r="10" spans="1:4" ht="14.45" x14ac:dyDescent="0.3">
      <c r="A10" s="1" t="s">
        <v>117</v>
      </c>
      <c r="B10" s="102">
        <v>1891.10302163048</v>
      </c>
      <c r="C10" s="102">
        <v>2134.5066743726802</v>
      </c>
      <c r="D10" s="102">
        <f t="shared" si="1"/>
        <v>4025.60969600316</v>
      </c>
    </row>
    <row r="11" spans="1:4" ht="14.45" x14ac:dyDescent="0.3">
      <c r="A11" s="1" t="s">
        <v>127</v>
      </c>
      <c r="B11" s="102">
        <v>2323.4484809060914</v>
      </c>
      <c r="C11" s="102">
        <v>1234.6481194929659</v>
      </c>
      <c r="D11" s="102">
        <f t="shared" si="1"/>
        <v>3558.096600399057</v>
      </c>
    </row>
    <row r="12" spans="1:4" ht="14.45" x14ac:dyDescent="0.3">
      <c r="A12" s="1" t="s">
        <v>135</v>
      </c>
      <c r="B12" s="102">
        <v>1866.1530148751306</v>
      </c>
      <c r="C12" s="102">
        <v>1582.1730315254551</v>
      </c>
      <c r="D12" s="102">
        <f t="shared" si="1"/>
        <v>3448.3260464005857</v>
      </c>
    </row>
    <row r="13" spans="1:4" ht="14.45" x14ac:dyDescent="0.3">
      <c r="A13" s="1" t="s">
        <v>130</v>
      </c>
      <c r="B13" s="102">
        <v>1544.6251498691929</v>
      </c>
      <c r="C13" s="102">
        <v>699.38911908079979</v>
      </c>
      <c r="D13" s="102">
        <f t="shared" si="1"/>
        <v>2244.0142689499926</v>
      </c>
    </row>
    <row r="14" spans="1:4" ht="14.45" x14ac:dyDescent="0.3">
      <c r="A14" s="1" t="s">
        <v>131</v>
      </c>
      <c r="B14" s="102">
        <v>1808.8092028015285</v>
      </c>
      <c r="C14" s="102">
        <v>383.49689926099154</v>
      </c>
      <c r="D14" s="102">
        <f t="shared" si="1"/>
        <v>2192.30610206252</v>
      </c>
    </row>
    <row r="15" spans="1:4" ht="14.45" x14ac:dyDescent="0.3">
      <c r="A15" s="1" t="s">
        <v>122</v>
      </c>
      <c r="B15" s="102">
        <v>800.3546715947964</v>
      </c>
      <c r="C15" s="102">
        <v>1043.9359366321692</v>
      </c>
      <c r="D15" s="102">
        <f t="shared" si="1"/>
        <v>1844.2906082269656</v>
      </c>
    </row>
    <row r="16" spans="1:4" ht="14.45" x14ac:dyDescent="0.3">
      <c r="A16" s="1" t="s">
        <v>136</v>
      </c>
      <c r="B16" s="102">
        <v>218.37552955399462</v>
      </c>
      <c r="C16" s="102">
        <v>1390.9349890022193</v>
      </c>
      <c r="D16" s="102">
        <f t="shared" si="1"/>
        <v>1609.310518556214</v>
      </c>
    </row>
    <row r="17" spans="1:4" ht="14.45" x14ac:dyDescent="0.3">
      <c r="A17" s="1" t="s">
        <v>118</v>
      </c>
      <c r="B17" s="102">
        <v>412.18285195871999</v>
      </c>
      <c r="C17" s="102">
        <v>417.95455388063999</v>
      </c>
      <c r="D17" s="102">
        <f t="shared" si="1"/>
        <v>830.13740583935999</v>
      </c>
    </row>
    <row r="18" spans="1:4" ht="14.45" x14ac:dyDescent="0.3">
      <c r="A18" s="1" t="s">
        <v>119</v>
      </c>
      <c r="B18" s="102">
        <v>441.91585928746031</v>
      </c>
      <c r="C18" s="102">
        <v>136.41741700580585</v>
      </c>
      <c r="D18" s="102">
        <f t="shared" si="1"/>
        <v>578.33327629326618</v>
      </c>
    </row>
    <row r="19" spans="1:4" ht="14.45" x14ac:dyDescent="0.3">
      <c r="A19" s="1" t="s">
        <v>139</v>
      </c>
      <c r="B19" s="102">
        <v>365.34218255057584</v>
      </c>
      <c r="C19" s="102">
        <v>180.57487646090868</v>
      </c>
      <c r="D19" s="102">
        <f t="shared" si="1"/>
        <v>545.91705901148453</v>
      </c>
    </row>
    <row r="20" spans="1:4" ht="14.45" x14ac:dyDescent="0.3">
      <c r="A20" s="1" t="s">
        <v>132</v>
      </c>
      <c r="B20" s="102">
        <v>160.72189175925115</v>
      </c>
      <c r="C20" s="102">
        <v>70.140540411073658</v>
      </c>
      <c r="D20" s="102">
        <f t="shared" si="1"/>
        <v>230.86243217032481</v>
      </c>
    </row>
    <row r="21" spans="1:4" ht="14.45" x14ac:dyDescent="0.3">
      <c r="A21" s="1" t="s">
        <v>121</v>
      </c>
      <c r="B21" s="102">
        <v>38.617479212365943</v>
      </c>
      <c r="C21" s="102">
        <v>146.46050017891409</v>
      </c>
      <c r="D21" s="102">
        <f t="shared" si="1"/>
        <v>185.07797939128002</v>
      </c>
    </row>
    <row r="22" spans="1:4" ht="14.45" x14ac:dyDescent="0.3">
      <c r="A22" s="1" t="s">
        <v>138</v>
      </c>
      <c r="B22" s="102">
        <v>17.881801244905201</v>
      </c>
      <c r="C22" s="102">
        <v>12.078739485336801</v>
      </c>
      <c r="D22" s="102">
        <f t="shared" si="1"/>
        <v>29.960540730242002</v>
      </c>
    </row>
    <row r="23" spans="1:4" ht="14.45" x14ac:dyDescent="0.3">
      <c r="A23" s="1" t="s">
        <v>124</v>
      </c>
      <c r="B23" s="102">
        <v>1.6358299564800001</v>
      </c>
      <c r="C23" s="102">
        <v>0.40960050404000004</v>
      </c>
      <c r="D23" s="102">
        <f t="shared" si="1"/>
        <v>2.04543046052</v>
      </c>
    </row>
    <row r="24" spans="1:4" x14ac:dyDescent="0.25">
      <c r="A24" s="25"/>
      <c r="C24" s="10"/>
      <c r="D24" s="10"/>
    </row>
    <row r="25" spans="1:4" ht="14.45" x14ac:dyDescent="0.3">
      <c r="A25" s="21" t="s">
        <v>35</v>
      </c>
      <c r="B25" s="103">
        <f>SUM(B6:B23)</f>
        <v>44238.548162409446</v>
      </c>
      <c r="C25" s="103">
        <f>SUM(C6:C23)</f>
        <v>35253.135364722977</v>
      </c>
      <c r="D25" s="103">
        <f>+B25+C25</f>
        <v>79491.683527132423</v>
      </c>
    </row>
    <row r="28" spans="1:4" x14ac:dyDescent="0.2">
      <c r="A28" s="2" t="s">
        <v>140</v>
      </c>
    </row>
    <row r="29" spans="1:4" x14ac:dyDescent="0.25">
      <c r="A29" s="1" t="s">
        <v>141</v>
      </c>
    </row>
    <row r="31" spans="1:4" x14ac:dyDescent="0.2">
      <c r="A31" s="4" t="s">
        <v>114</v>
      </c>
      <c r="B31" s="7" t="s">
        <v>115</v>
      </c>
      <c r="C31" s="7" t="s">
        <v>116</v>
      </c>
      <c r="D31" s="7" t="s">
        <v>35</v>
      </c>
    </row>
    <row r="32" spans="1:4" x14ac:dyDescent="0.25">
      <c r="A32" s="25"/>
      <c r="C32" s="10"/>
      <c r="D32" s="10"/>
    </row>
    <row r="33" spans="1:4" ht="14.45" x14ac:dyDescent="0.3">
      <c r="A33" s="1" t="s">
        <v>127</v>
      </c>
      <c r="B33" s="102">
        <v>859.79642519999993</v>
      </c>
      <c r="C33" s="102">
        <v>497.42071759999999</v>
      </c>
      <c r="D33" s="102">
        <f t="shared" ref="D33:D45" si="2">+B33+C33</f>
        <v>1357.2171427999999</v>
      </c>
    </row>
    <row r="34" spans="1:4" ht="14.45" x14ac:dyDescent="0.3">
      <c r="A34" s="1" t="s">
        <v>121</v>
      </c>
      <c r="B34" s="102">
        <v>1039.1696925000001</v>
      </c>
      <c r="C34" s="102">
        <v>229.9915</v>
      </c>
      <c r="D34" s="102">
        <f t="shared" si="2"/>
        <v>1269.1611925000002</v>
      </c>
    </row>
    <row r="35" spans="1:4" ht="14.45" x14ac:dyDescent="0.3">
      <c r="A35" s="1" t="s">
        <v>130</v>
      </c>
      <c r="B35" s="102">
        <v>891.67598109999983</v>
      </c>
      <c r="C35" s="102">
        <v>296.27732570000001</v>
      </c>
      <c r="D35" s="102">
        <f t="shared" si="2"/>
        <v>1187.9533067999998</v>
      </c>
    </row>
    <row r="36" spans="1:4" ht="14.45" x14ac:dyDescent="0.3">
      <c r="A36" s="1" t="s">
        <v>132</v>
      </c>
      <c r="B36" s="102">
        <v>523.02892980000001</v>
      </c>
      <c r="C36" s="102">
        <v>109.30288069999997</v>
      </c>
      <c r="D36" s="102">
        <f t="shared" si="2"/>
        <v>632.33181049999996</v>
      </c>
    </row>
    <row r="37" spans="1:4" ht="14.45" x14ac:dyDescent="0.3">
      <c r="A37" s="25" t="s">
        <v>120</v>
      </c>
      <c r="B37" s="102">
        <v>329.6809161000001</v>
      </c>
      <c r="C37" s="102">
        <v>262.13870810000003</v>
      </c>
      <c r="D37" s="102">
        <f t="shared" si="2"/>
        <v>591.81962420000013</v>
      </c>
    </row>
    <row r="38" spans="1:4" ht="14.45" x14ac:dyDescent="0.3">
      <c r="A38" s="1" t="s">
        <v>135</v>
      </c>
      <c r="B38" s="102">
        <v>51.211890631999992</v>
      </c>
      <c r="C38" s="102">
        <v>383.78564618999997</v>
      </c>
      <c r="D38" s="102">
        <f t="shared" si="2"/>
        <v>434.99753682199997</v>
      </c>
    </row>
    <row r="39" spans="1:4" ht="14.45" x14ac:dyDescent="0.3">
      <c r="A39" s="1" t="s">
        <v>117</v>
      </c>
      <c r="B39" s="102">
        <v>81.200829999999996</v>
      </c>
      <c r="C39" s="102">
        <v>67.298270000000002</v>
      </c>
      <c r="D39" s="102">
        <f t="shared" si="2"/>
        <v>148.4991</v>
      </c>
    </row>
    <row r="40" spans="1:4" ht="14.45" x14ac:dyDescent="0.3">
      <c r="A40" s="1" t="s">
        <v>131</v>
      </c>
      <c r="B40" s="102">
        <v>50.722214400000006</v>
      </c>
      <c r="C40" s="102">
        <v>66.884767699999998</v>
      </c>
      <c r="D40" s="102">
        <f t="shared" si="2"/>
        <v>117.60698210000001</v>
      </c>
    </row>
    <row r="41" spans="1:4" ht="14.45" x14ac:dyDescent="0.3">
      <c r="A41" s="1" t="s">
        <v>128</v>
      </c>
      <c r="B41" s="102">
        <v>69.565747200000004</v>
      </c>
      <c r="C41" s="102">
        <v>31.153553899999999</v>
      </c>
      <c r="D41" s="102">
        <f t="shared" si="2"/>
        <v>100.7193011</v>
      </c>
    </row>
    <row r="42" spans="1:4" ht="14.45" x14ac:dyDescent="0.3">
      <c r="A42" s="1" t="s">
        <v>136</v>
      </c>
      <c r="B42" s="102">
        <v>57.911110299999997</v>
      </c>
      <c r="C42" s="102">
        <v>17.7044225</v>
      </c>
      <c r="D42" s="102">
        <f t="shared" si="2"/>
        <v>75.615532799999997</v>
      </c>
    </row>
    <row r="43" spans="1:4" ht="14.45" x14ac:dyDescent="0.3">
      <c r="A43" s="1" t="s">
        <v>123</v>
      </c>
      <c r="B43" s="102">
        <v>44.88</v>
      </c>
      <c r="C43" s="102">
        <v>27.613439999999997</v>
      </c>
      <c r="D43" s="102">
        <f t="shared" si="2"/>
        <v>72.493439999999993</v>
      </c>
    </row>
    <row r="44" spans="1:4" ht="14.45" x14ac:dyDescent="0.3">
      <c r="A44" s="1" t="s">
        <v>129</v>
      </c>
      <c r="B44" s="102">
        <v>15.243375</v>
      </c>
      <c r="C44" s="102">
        <v>20.8380875</v>
      </c>
      <c r="D44" s="102">
        <f t="shared" si="2"/>
        <v>36.081462500000001</v>
      </c>
    </row>
    <row r="45" spans="1:4" ht="15" x14ac:dyDescent="0.25">
      <c r="A45" s="1" t="s">
        <v>136</v>
      </c>
      <c r="B45" s="102">
        <v>0</v>
      </c>
      <c r="C45" s="102">
        <v>28.282</v>
      </c>
      <c r="D45" s="102">
        <f t="shared" si="2"/>
        <v>28.282</v>
      </c>
    </row>
    <row r="46" spans="1:4" ht="15" x14ac:dyDescent="0.25">
      <c r="A46" s="21" t="s">
        <v>35</v>
      </c>
      <c r="B46" s="103">
        <f>SUM(B33:B45)</f>
        <v>4014.087112232</v>
      </c>
      <c r="C46" s="103">
        <f>SUM(C33:C45)</f>
        <v>2038.6913198899999</v>
      </c>
      <c r="D46" s="103">
        <f>SUM(D33:D45)</f>
        <v>6052.7784321220015</v>
      </c>
    </row>
    <row r="49" spans="1:4" x14ac:dyDescent="0.2">
      <c r="A49" s="2" t="s">
        <v>142</v>
      </c>
    </row>
    <row r="50" spans="1:4" x14ac:dyDescent="0.2">
      <c r="A50" s="1" t="s">
        <v>143</v>
      </c>
    </row>
    <row r="52" spans="1:4" x14ac:dyDescent="0.2">
      <c r="A52" s="4" t="s">
        <v>114</v>
      </c>
      <c r="B52" s="7" t="s">
        <v>115</v>
      </c>
      <c r="C52" s="7" t="s">
        <v>116</v>
      </c>
      <c r="D52" s="7" t="s">
        <v>35</v>
      </c>
    </row>
    <row r="53" spans="1:4" x14ac:dyDescent="0.2">
      <c r="A53" s="25"/>
      <c r="C53" s="10"/>
      <c r="D53" s="10"/>
    </row>
    <row r="54" spans="1:4" ht="15" x14ac:dyDescent="0.25">
      <c r="A54" s="1" t="s">
        <v>131</v>
      </c>
      <c r="B54" s="102">
        <v>281103.90642000001</v>
      </c>
      <c r="C54" s="102">
        <v>821114.94643500005</v>
      </c>
      <c r="D54" s="102">
        <f t="shared" ref="D54:D65" si="3">+B54+C54</f>
        <v>1102218.8528550002</v>
      </c>
    </row>
    <row r="55" spans="1:4" ht="15" x14ac:dyDescent="0.25">
      <c r="A55" s="1" t="s">
        <v>117</v>
      </c>
      <c r="B55" s="102">
        <v>67038.84</v>
      </c>
      <c r="C55" s="102">
        <v>247538.57699999999</v>
      </c>
      <c r="D55" s="102">
        <f t="shared" si="3"/>
        <v>314577.41700000002</v>
      </c>
    </row>
    <row r="56" spans="1:4" ht="15" x14ac:dyDescent="0.25">
      <c r="A56" s="1" t="s">
        <v>121</v>
      </c>
      <c r="B56" s="102">
        <v>150.11511999999999</v>
      </c>
      <c r="C56" s="102">
        <v>4463.7379900000005</v>
      </c>
      <c r="D56" s="102">
        <f t="shared" si="3"/>
        <v>4613.8531100000009</v>
      </c>
    </row>
    <row r="57" spans="1:4" ht="15" x14ac:dyDescent="0.25">
      <c r="A57" s="1" t="s">
        <v>130</v>
      </c>
      <c r="B57" s="102">
        <v>2085.6166886999999</v>
      </c>
      <c r="C57" s="102">
        <v>321.25488299999995</v>
      </c>
      <c r="D57" s="102">
        <f t="shared" si="3"/>
        <v>2406.8715717</v>
      </c>
    </row>
    <row r="58" spans="1:4" ht="15" x14ac:dyDescent="0.25">
      <c r="A58" s="25" t="s">
        <v>120</v>
      </c>
      <c r="B58" s="102">
        <v>457.5</v>
      </c>
      <c r="C58" s="102">
        <v>122</v>
      </c>
      <c r="D58" s="102">
        <f t="shared" si="3"/>
        <v>579.5</v>
      </c>
    </row>
    <row r="59" spans="1:4" ht="15" x14ac:dyDescent="0.25">
      <c r="A59" s="1" t="s">
        <v>136</v>
      </c>
      <c r="B59" s="102">
        <v>279.34500000000003</v>
      </c>
      <c r="C59" s="102">
        <v>180.24120000000002</v>
      </c>
      <c r="D59" s="102">
        <f t="shared" si="3"/>
        <v>459.58620000000008</v>
      </c>
    </row>
    <row r="60" spans="1:4" ht="15" x14ac:dyDescent="0.25">
      <c r="A60" s="1" t="s">
        <v>118</v>
      </c>
      <c r="B60" s="102">
        <v>148.05000000000001</v>
      </c>
      <c r="C60" s="102">
        <v>283.5</v>
      </c>
      <c r="D60" s="102">
        <f t="shared" si="3"/>
        <v>431.55</v>
      </c>
    </row>
    <row r="61" spans="1:4" ht="15" x14ac:dyDescent="0.25">
      <c r="A61" s="1" t="s">
        <v>129</v>
      </c>
      <c r="B61" s="102">
        <v>279</v>
      </c>
      <c r="C61" s="102">
        <v>93</v>
      </c>
      <c r="D61" s="102">
        <f t="shared" si="3"/>
        <v>372</v>
      </c>
    </row>
    <row r="62" spans="1:4" ht="15" x14ac:dyDescent="0.25">
      <c r="A62" s="1" t="s">
        <v>128</v>
      </c>
      <c r="B62" s="102">
        <v>20.64</v>
      </c>
      <c r="C62" s="102">
        <v>4.7368800000000002</v>
      </c>
      <c r="D62" s="102">
        <f t="shared" si="3"/>
        <v>25.37688</v>
      </c>
    </row>
    <row r="63" spans="1:4" ht="15" x14ac:dyDescent="0.25">
      <c r="A63" s="1" t="s">
        <v>135</v>
      </c>
      <c r="B63" s="102">
        <v>7.6124999999999998</v>
      </c>
      <c r="C63" s="102">
        <v>11.6</v>
      </c>
      <c r="D63" s="102">
        <f t="shared" si="3"/>
        <v>19.212499999999999</v>
      </c>
    </row>
    <row r="64" spans="1:4" ht="15" x14ac:dyDescent="0.25">
      <c r="A64" s="1" t="s">
        <v>132</v>
      </c>
      <c r="B64" s="102">
        <v>0.878</v>
      </c>
      <c r="C64" s="102">
        <v>0.439</v>
      </c>
      <c r="D64" s="102">
        <f t="shared" si="3"/>
        <v>1.3169999999999999</v>
      </c>
    </row>
    <row r="65" spans="1:4" ht="15" x14ac:dyDescent="0.25">
      <c r="A65" s="1" t="s">
        <v>126</v>
      </c>
      <c r="B65" s="102">
        <v>0.13716</v>
      </c>
      <c r="C65" s="102">
        <v>0.92435999999999996</v>
      </c>
      <c r="D65" s="102">
        <f t="shared" si="3"/>
        <v>1.06152</v>
      </c>
    </row>
    <row r="66" spans="1:4" ht="15" x14ac:dyDescent="0.25">
      <c r="B66" s="102"/>
      <c r="C66" s="102"/>
      <c r="D66" s="102"/>
    </row>
    <row r="67" spans="1:4" ht="15" x14ac:dyDescent="0.25">
      <c r="A67" s="21" t="s">
        <v>35</v>
      </c>
      <c r="B67" s="103">
        <f>SUM(B54:B65)</f>
        <v>351571.64088869991</v>
      </c>
      <c r="C67" s="103">
        <f>SUM(C54:C65)</f>
        <v>1074134.9577480003</v>
      </c>
      <c r="D67" s="103">
        <f>+B67+C67</f>
        <v>1425706.5986367003</v>
      </c>
    </row>
    <row r="70" spans="1:4" x14ac:dyDescent="0.2">
      <c r="A70" s="2" t="s">
        <v>144</v>
      </c>
    </row>
    <row r="71" spans="1:4" x14ac:dyDescent="0.2">
      <c r="A71" s="1" t="s">
        <v>145</v>
      </c>
    </row>
    <row r="73" spans="1:4" x14ac:dyDescent="0.2">
      <c r="A73" s="4" t="s">
        <v>114</v>
      </c>
      <c r="B73" s="7" t="s">
        <v>115</v>
      </c>
      <c r="C73" s="7" t="s">
        <v>116</v>
      </c>
      <c r="D73" s="7" t="s">
        <v>35</v>
      </c>
    </row>
    <row r="74" spans="1:4" x14ac:dyDescent="0.2">
      <c r="A74" s="25"/>
      <c r="C74" s="10"/>
      <c r="D74" s="10"/>
    </row>
    <row r="75" spans="1:4" ht="15" x14ac:dyDescent="0.25">
      <c r="A75" s="1" t="s">
        <v>118</v>
      </c>
      <c r="B75" s="102">
        <v>20.719000000000001</v>
      </c>
      <c r="C75" s="102">
        <v>595.47090000000003</v>
      </c>
      <c r="D75" s="102">
        <f t="shared" ref="D75:D81" si="4">+B75+C75</f>
        <v>616.18990000000008</v>
      </c>
    </row>
    <row r="76" spans="1:4" ht="15" x14ac:dyDescent="0.25">
      <c r="A76" s="1" t="s">
        <v>117</v>
      </c>
      <c r="B76" s="102">
        <v>277.80082550000003</v>
      </c>
      <c r="C76" s="102">
        <v>185.07295140000002</v>
      </c>
      <c r="D76" s="102">
        <f t="shared" si="4"/>
        <v>462.87377690000005</v>
      </c>
    </row>
    <row r="77" spans="1:4" ht="15" x14ac:dyDescent="0.25">
      <c r="A77" s="1" t="s">
        <v>119</v>
      </c>
      <c r="B77" s="102">
        <v>171.9348</v>
      </c>
      <c r="C77" s="102">
        <v>290.58019999999999</v>
      </c>
      <c r="D77" s="102">
        <f t="shared" si="4"/>
        <v>462.51499999999999</v>
      </c>
    </row>
    <row r="78" spans="1:4" ht="15" x14ac:dyDescent="0.25">
      <c r="A78" s="1" t="s">
        <v>121</v>
      </c>
      <c r="B78" s="102">
        <v>156.80000000000001</v>
      </c>
      <c r="C78" s="102">
        <v>138</v>
      </c>
      <c r="D78" s="102">
        <f t="shared" si="4"/>
        <v>294.8</v>
      </c>
    </row>
    <row r="79" spans="1:4" ht="15" x14ac:dyDescent="0.25">
      <c r="A79" s="1" t="s">
        <v>122</v>
      </c>
      <c r="B79" s="102">
        <v>72</v>
      </c>
      <c r="C79" s="102">
        <v>84.8</v>
      </c>
      <c r="D79" s="102">
        <f t="shared" si="4"/>
        <v>156.80000000000001</v>
      </c>
    </row>
    <row r="80" spans="1:4" ht="15" x14ac:dyDescent="0.25">
      <c r="A80" s="1" t="s">
        <v>120</v>
      </c>
      <c r="B80" s="102">
        <v>81.400000000000006</v>
      </c>
      <c r="C80" s="102">
        <v>38.200000000000003</v>
      </c>
      <c r="D80" s="102">
        <f t="shared" si="4"/>
        <v>119.60000000000001</v>
      </c>
    </row>
    <row r="81" spans="1:4" ht="15" x14ac:dyDescent="0.25">
      <c r="A81" s="25" t="s">
        <v>123</v>
      </c>
      <c r="B81" s="102">
        <v>37.430055099999997</v>
      </c>
      <c r="C81" s="102">
        <v>34.747488400000002</v>
      </c>
      <c r="D81" s="102">
        <f t="shared" si="4"/>
        <v>72.177543499999999</v>
      </c>
    </row>
    <row r="82" spans="1:4" x14ac:dyDescent="0.2">
      <c r="A82" s="25"/>
      <c r="C82" s="10"/>
      <c r="D82" s="10"/>
    </row>
    <row r="83" spans="1:4" ht="15" x14ac:dyDescent="0.25">
      <c r="A83" s="21" t="s">
        <v>35</v>
      </c>
      <c r="B83" s="103">
        <f>SUM(B75:B81)</f>
        <v>818.08468059999996</v>
      </c>
      <c r="C83" s="103">
        <f>SUM(C75:C81)</f>
        <v>1366.8715398000002</v>
      </c>
      <c r="D83" s="103">
        <f>+B83+C83</f>
        <v>2184.9562204000003</v>
      </c>
    </row>
    <row r="86" spans="1:4" x14ac:dyDescent="0.2">
      <c r="A86" s="2" t="s">
        <v>146</v>
      </c>
    </row>
    <row r="87" spans="1:4" x14ac:dyDescent="0.2">
      <c r="A87" s="1" t="s">
        <v>147</v>
      </c>
    </row>
    <row r="89" spans="1:4" x14ac:dyDescent="0.2">
      <c r="A89" s="4" t="s">
        <v>114</v>
      </c>
      <c r="B89" s="7" t="s">
        <v>115</v>
      </c>
      <c r="C89" s="7" t="s">
        <v>116</v>
      </c>
      <c r="D89" s="7" t="s">
        <v>35</v>
      </c>
    </row>
    <row r="90" spans="1:4" ht="15" x14ac:dyDescent="0.25">
      <c r="A90" s="25" t="s">
        <v>135</v>
      </c>
      <c r="B90" s="259">
        <v>47.968000000000004</v>
      </c>
      <c r="C90" s="259">
        <v>56.752800000000001</v>
      </c>
      <c r="D90" s="102">
        <f t="shared" ref="D90" si="5">+B90+C90</f>
        <v>104.7208</v>
      </c>
    </row>
    <row r="91" spans="1:4" x14ac:dyDescent="0.2">
      <c r="B91" s="223"/>
      <c r="C91" s="223"/>
      <c r="D91" s="10"/>
    </row>
    <row r="92" spans="1:4" ht="15" x14ac:dyDescent="0.25">
      <c r="A92" s="21" t="s">
        <v>35</v>
      </c>
      <c r="B92" s="260">
        <f>SUM(B90:B90)</f>
        <v>47.968000000000004</v>
      </c>
      <c r="C92" s="260">
        <f>SUM(C90:C90)</f>
        <v>56.752800000000001</v>
      </c>
      <c r="D92" s="103">
        <f>+B92+C92</f>
        <v>104.7208</v>
      </c>
    </row>
    <row r="95" spans="1:4" x14ac:dyDescent="0.2">
      <c r="A95" s="5" t="s">
        <v>8</v>
      </c>
      <c r="B95" s="13" t="s">
        <v>94</v>
      </c>
      <c r="C95" s="11"/>
      <c r="D95" s="11"/>
    </row>
    <row r="96" spans="1:4" x14ac:dyDescent="0.2">
      <c r="A96" s="6"/>
      <c r="B96" s="14" t="s">
        <v>95</v>
      </c>
      <c r="C96" s="12"/>
      <c r="D96" s="12"/>
    </row>
  </sheetData>
  <sortState ref="A7:D23">
    <sortCondition descending="1" ref="D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32"/>
  <sheetViews>
    <sheetView workbookViewId="0">
      <selection activeCell="C108" sqref="B108:C108"/>
    </sheetView>
  </sheetViews>
  <sheetFormatPr baseColWidth="10" defaultRowHeight="15" x14ac:dyDescent="0.25"/>
  <cols>
    <col min="1" max="1" width="36.85546875" customWidth="1"/>
    <col min="2" max="3" width="33.5703125" style="261" customWidth="1"/>
  </cols>
  <sheetData>
    <row r="1" spans="1:3" ht="28.9" x14ac:dyDescent="0.3">
      <c r="A1" s="262" t="s">
        <v>200</v>
      </c>
      <c r="B1" s="263" t="s">
        <v>1001</v>
      </c>
      <c r="C1" s="264" t="s">
        <v>149</v>
      </c>
    </row>
    <row r="2" spans="1:3" ht="14.45" x14ac:dyDescent="0.3">
      <c r="A2" s="189"/>
      <c r="B2" s="265"/>
      <c r="C2" s="265"/>
    </row>
    <row r="3" spans="1:3" ht="14.45" x14ac:dyDescent="0.3">
      <c r="A3" s="266" t="s">
        <v>821</v>
      </c>
      <c r="B3" s="267">
        <v>210</v>
      </c>
      <c r="C3" s="268">
        <f>B3/$B$14</f>
        <v>0.29157804457321496</v>
      </c>
    </row>
    <row r="4" spans="1:3" ht="14.45" x14ac:dyDescent="0.3">
      <c r="A4" s="266" t="s">
        <v>820</v>
      </c>
      <c r="B4" s="267">
        <v>89</v>
      </c>
      <c r="C4" s="268">
        <f t="shared" ref="C4:C14" si="0">B4/$B$14</f>
        <v>0.12357355222388633</v>
      </c>
    </row>
    <row r="5" spans="1:3" x14ac:dyDescent="0.25">
      <c r="A5" s="269" t="s">
        <v>364</v>
      </c>
      <c r="B5" s="270">
        <v>81.218836460675988</v>
      </c>
      <c r="C5" s="271">
        <f t="shared" si="0"/>
        <v>0.11276966437007448</v>
      </c>
    </row>
    <row r="6" spans="1:3" x14ac:dyDescent="0.25">
      <c r="A6" s="266" t="s">
        <v>985</v>
      </c>
      <c r="B6" s="267">
        <v>46</v>
      </c>
      <c r="C6" s="268">
        <f t="shared" si="0"/>
        <v>6.3869476430323271E-2</v>
      </c>
    </row>
    <row r="7" spans="1:3" ht="14.45" x14ac:dyDescent="0.3">
      <c r="A7" s="266" t="s">
        <v>172</v>
      </c>
      <c r="B7" s="267">
        <v>35</v>
      </c>
      <c r="C7" s="268">
        <f t="shared" si="0"/>
        <v>4.859634076220249E-2</v>
      </c>
    </row>
    <row r="8" spans="1:3" ht="14.45" x14ac:dyDescent="0.3">
      <c r="A8" s="266" t="s">
        <v>986</v>
      </c>
      <c r="B8" s="267">
        <v>30</v>
      </c>
      <c r="C8" s="268">
        <f t="shared" si="0"/>
        <v>4.1654006367602137E-2</v>
      </c>
    </row>
    <row r="9" spans="1:3" ht="14.45" x14ac:dyDescent="0.3">
      <c r="A9" s="266" t="s">
        <v>822</v>
      </c>
      <c r="B9" s="267">
        <v>28</v>
      </c>
      <c r="C9" s="268">
        <f t="shared" si="0"/>
        <v>3.8877072609761996E-2</v>
      </c>
    </row>
    <row r="10" spans="1:3" ht="14.45" x14ac:dyDescent="0.3">
      <c r="A10" s="266" t="s">
        <v>823</v>
      </c>
      <c r="B10" s="267">
        <v>20</v>
      </c>
      <c r="C10" s="268">
        <f t="shared" si="0"/>
        <v>2.7769337578401422E-2</v>
      </c>
    </row>
    <row r="11" spans="1:3" ht="14.45" x14ac:dyDescent="0.3">
      <c r="A11" s="266" t="s">
        <v>827</v>
      </c>
      <c r="B11" s="267">
        <v>20</v>
      </c>
      <c r="C11" s="268">
        <f t="shared" si="0"/>
        <v>2.7769337578401422E-2</v>
      </c>
    </row>
    <row r="12" spans="1:3" x14ac:dyDescent="0.25">
      <c r="A12" s="266" t="s">
        <v>987</v>
      </c>
      <c r="B12" s="267">
        <v>11</v>
      </c>
      <c r="C12" s="268">
        <f t="shared" si="0"/>
        <v>1.5273135668120783E-2</v>
      </c>
    </row>
    <row r="13" spans="1:3" x14ac:dyDescent="0.25">
      <c r="A13" s="266" t="s">
        <v>988</v>
      </c>
      <c r="B13" s="267">
        <v>150</v>
      </c>
      <c r="C13" s="268">
        <f t="shared" si="0"/>
        <v>0.20827003183801068</v>
      </c>
    </row>
    <row r="14" spans="1:3" ht="14.45" x14ac:dyDescent="0.3">
      <c r="A14" s="272" t="s">
        <v>829</v>
      </c>
      <c r="B14" s="273">
        <f>SUM(B3:B13)</f>
        <v>720.21883646067602</v>
      </c>
      <c r="C14" s="274">
        <f t="shared" si="0"/>
        <v>1</v>
      </c>
    </row>
    <row r="15" spans="1:3" ht="14.45" x14ac:dyDescent="0.3">
      <c r="A15" s="189"/>
      <c r="B15" s="265"/>
      <c r="C15" s="265"/>
    </row>
    <row r="16" spans="1:3" ht="28.9" x14ac:dyDescent="0.3">
      <c r="A16" s="262" t="s">
        <v>201</v>
      </c>
      <c r="B16" s="263" t="s">
        <v>1002</v>
      </c>
      <c r="C16" s="264" t="s">
        <v>149</v>
      </c>
    </row>
    <row r="17" spans="1:3" ht="14.45" x14ac:dyDescent="0.3">
      <c r="A17" s="189" t="s">
        <v>820</v>
      </c>
      <c r="B17" s="275">
        <v>295.48303482600369</v>
      </c>
      <c r="C17" s="268">
        <f>B17/$B$31</f>
        <v>0.1666677806075037</v>
      </c>
    </row>
    <row r="18" spans="1:3" x14ac:dyDescent="0.25">
      <c r="A18" s="189" t="s">
        <v>989</v>
      </c>
      <c r="B18" s="275">
        <v>248.82781880084525</v>
      </c>
      <c r="C18" s="268">
        <f t="shared" ref="C18:C31" si="1">B18/$B$31</f>
        <v>0.14035181524842419</v>
      </c>
    </row>
    <row r="19" spans="1:3" x14ac:dyDescent="0.25">
      <c r="A19" s="189" t="s">
        <v>990</v>
      </c>
      <c r="B19" s="275">
        <v>186.62086410063392</v>
      </c>
      <c r="C19" s="268">
        <f t="shared" si="1"/>
        <v>0.10526386143631813</v>
      </c>
    </row>
    <row r="20" spans="1:3" ht="14.45" x14ac:dyDescent="0.3">
      <c r="A20" s="189" t="s">
        <v>172</v>
      </c>
      <c r="B20" s="275">
        <v>93.310432050316962</v>
      </c>
      <c r="C20" s="276">
        <f t="shared" si="1"/>
        <v>5.2631930718159067E-2</v>
      </c>
    </row>
    <row r="21" spans="1:3" ht="14.45" x14ac:dyDescent="0.3">
      <c r="A21" s="189" t="s">
        <v>832</v>
      </c>
      <c r="B21" s="275">
        <v>93.310432050316962</v>
      </c>
      <c r="C21" s="276">
        <f t="shared" si="1"/>
        <v>5.2631930718159067E-2</v>
      </c>
    </row>
    <row r="22" spans="1:3" x14ac:dyDescent="0.25">
      <c r="A22" s="277" t="s">
        <v>364</v>
      </c>
      <c r="B22" s="278">
        <v>79.491693417003518</v>
      </c>
      <c r="C22" s="279">
        <f t="shared" si="1"/>
        <v>4.4837444309943679E-2</v>
      </c>
    </row>
    <row r="23" spans="1:3" ht="14.45" x14ac:dyDescent="0.3">
      <c r="A23" s="189" t="s">
        <v>991</v>
      </c>
      <c r="B23" s="275">
        <v>74.648345640253567</v>
      </c>
      <c r="C23" s="276">
        <f t="shared" si="1"/>
        <v>4.2105544574527254E-2</v>
      </c>
    </row>
    <row r="24" spans="1:3" x14ac:dyDescent="0.25">
      <c r="A24" s="189" t="s">
        <v>328</v>
      </c>
      <c r="B24" s="275">
        <v>74.648345640253567</v>
      </c>
      <c r="C24" s="276">
        <f t="shared" si="1"/>
        <v>4.2105544574527254E-2</v>
      </c>
    </row>
    <row r="25" spans="1:3" ht="14.45" x14ac:dyDescent="0.3">
      <c r="A25" s="189" t="s">
        <v>822</v>
      </c>
      <c r="B25" s="275">
        <v>62.206954700211313</v>
      </c>
      <c r="C25" s="276">
        <f t="shared" si="1"/>
        <v>3.5087953812106047E-2</v>
      </c>
    </row>
    <row r="26" spans="1:3" ht="14.45" x14ac:dyDescent="0.3">
      <c r="A26" s="189" t="s">
        <v>833</v>
      </c>
      <c r="B26" s="275">
        <v>52.875911495179615</v>
      </c>
      <c r="C26" s="276">
        <f t="shared" si="1"/>
        <v>2.982476074029014E-2</v>
      </c>
    </row>
    <row r="27" spans="1:3" ht="14.45" x14ac:dyDescent="0.3">
      <c r="A27" s="189" t="s">
        <v>992</v>
      </c>
      <c r="B27" s="275">
        <v>46.655216025158481</v>
      </c>
      <c r="C27" s="276">
        <f t="shared" si="1"/>
        <v>2.6315965359079534E-2</v>
      </c>
    </row>
    <row r="28" spans="1:3" x14ac:dyDescent="0.25">
      <c r="A28" s="189" t="s">
        <v>985</v>
      </c>
      <c r="B28" s="275">
        <v>43.544868290147917</v>
      </c>
      <c r="C28" s="276">
        <f t="shared" si="1"/>
        <v>2.4561567668474234E-2</v>
      </c>
    </row>
    <row r="29" spans="1:3" ht="14.45" x14ac:dyDescent="0.3">
      <c r="A29" s="189" t="s">
        <v>831</v>
      </c>
      <c r="B29" s="275">
        <v>30.792442576604596</v>
      </c>
      <c r="C29" s="276">
        <f t="shared" si="1"/>
        <v>1.7368537136992494E-2</v>
      </c>
    </row>
    <row r="30" spans="1:3" x14ac:dyDescent="0.25">
      <c r="A30" s="189" t="s">
        <v>988</v>
      </c>
      <c r="B30" s="275">
        <v>390.47</v>
      </c>
      <c r="C30" s="268">
        <f t="shared" si="1"/>
        <v>0.220245363095495</v>
      </c>
    </row>
    <row r="31" spans="1:3" ht="14.45" x14ac:dyDescent="0.3">
      <c r="A31" s="280" t="s">
        <v>829</v>
      </c>
      <c r="B31" s="281">
        <v>1772.8863596129297</v>
      </c>
      <c r="C31" s="274">
        <f t="shared" si="1"/>
        <v>1</v>
      </c>
    </row>
    <row r="32" spans="1:3" ht="14.45" x14ac:dyDescent="0.3">
      <c r="A32" s="189"/>
      <c r="B32" s="265"/>
      <c r="C32" s="265"/>
    </row>
    <row r="33" spans="1:3" ht="28.9" x14ac:dyDescent="0.3">
      <c r="A33" s="262" t="s">
        <v>87</v>
      </c>
      <c r="B33" s="263" t="s">
        <v>1003</v>
      </c>
      <c r="C33" s="264" t="s">
        <v>149</v>
      </c>
    </row>
    <row r="34" spans="1:3" ht="14.45" x14ac:dyDescent="0.3">
      <c r="A34" s="189" t="s">
        <v>820</v>
      </c>
      <c r="B34" s="267">
        <v>63</v>
      </c>
      <c r="C34" s="276">
        <f>B34/$B$46</f>
        <v>0.27834702395695754</v>
      </c>
    </row>
    <row r="35" spans="1:3" ht="14.45" x14ac:dyDescent="0.3">
      <c r="A35" s="189" t="s">
        <v>822</v>
      </c>
      <c r="B35" s="267">
        <v>40</v>
      </c>
      <c r="C35" s="276">
        <f t="shared" ref="C35:C46" si="2">B35/$B$46</f>
        <v>0.17672826917902065</v>
      </c>
    </row>
    <row r="36" spans="1:3" x14ac:dyDescent="0.25">
      <c r="A36" s="277" t="s">
        <v>364</v>
      </c>
      <c r="B36" s="270">
        <v>28.536172395154004</v>
      </c>
      <c r="C36" s="279">
        <f t="shared" si="2"/>
        <v>0.12607870890974288</v>
      </c>
    </row>
    <row r="37" spans="1:3" x14ac:dyDescent="0.25">
      <c r="A37" s="189" t="s">
        <v>878</v>
      </c>
      <c r="B37" s="267">
        <v>17</v>
      </c>
      <c r="C37" s="276">
        <f t="shared" si="2"/>
        <v>7.510951440108378E-2</v>
      </c>
    </row>
    <row r="38" spans="1:3" ht="14.45" x14ac:dyDescent="0.3">
      <c r="A38" s="189" t="s">
        <v>172</v>
      </c>
      <c r="B38" s="267">
        <v>11</v>
      </c>
      <c r="C38" s="276">
        <f t="shared" si="2"/>
        <v>4.8600274024230679E-2</v>
      </c>
    </row>
    <row r="39" spans="1:3" ht="14.45" x14ac:dyDescent="0.3">
      <c r="A39" s="189" t="s">
        <v>836</v>
      </c>
      <c r="B39" s="267">
        <v>11</v>
      </c>
      <c r="C39" s="276">
        <f t="shared" si="2"/>
        <v>4.8600274024230679E-2</v>
      </c>
    </row>
    <row r="40" spans="1:3" x14ac:dyDescent="0.25">
      <c r="A40" s="189" t="s">
        <v>835</v>
      </c>
      <c r="B40" s="267">
        <v>10</v>
      </c>
      <c r="C40" s="276">
        <f t="shared" si="2"/>
        <v>4.4182067294755163E-2</v>
      </c>
    </row>
    <row r="41" spans="1:3" x14ac:dyDescent="0.25">
      <c r="A41" s="189" t="s">
        <v>328</v>
      </c>
      <c r="B41" s="267">
        <v>5.7</v>
      </c>
      <c r="C41" s="276">
        <f t="shared" si="2"/>
        <v>2.5183778358010445E-2</v>
      </c>
    </row>
    <row r="42" spans="1:3" x14ac:dyDescent="0.25">
      <c r="A42" s="189" t="s">
        <v>834</v>
      </c>
      <c r="B42" s="267">
        <v>4</v>
      </c>
      <c r="C42" s="276">
        <f t="shared" si="2"/>
        <v>1.7672826917902066E-2</v>
      </c>
    </row>
    <row r="43" spans="1:3" x14ac:dyDescent="0.25">
      <c r="A43" s="189" t="s">
        <v>639</v>
      </c>
      <c r="B43" s="267">
        <v>3</v>
      </c>
      <c r="C43" s="276">
        <f t="shared" si="2"/>
        <v>1.3254620188426549E-2</v>
      </c>
    </row>
    <row r="44" spans="1:3" x14ac:dyDescent="0.25">
      <c r="A44" s="189" t="s">
        <v>993</v>
      </c>
      <c r="B44" s="267">
        <v>1.1000000000000001</v>
      </c>
      <c r="C44" s="276">
        <f t="shared" si="2"/>
        <v>4.8600274024230682E-3</v>
      </c>
    </row>
    <row r="45" spans="1:3" x14ac:dyDescent="0.25">
      <c r="A45" s="189" t="s">
        <v>988</v>
      </c>
      <c r="B45" s="267">
        <v>32</v>
      </c>
      <c r="C45" s="276">
        <f t="shared" si="2"/>
        <v>0.14138261534321653</v>
      </c>
    </row>
    <row r="46" spans="1:3" x14ac:dyDescent="0.25">
      <c r="A46" s="280" t="s">
        <v>829</v>
      </c>
      <c r="B46" s="273">
        <f>SUM(B34:B45)</f>
        <v>226.33617239515399</v>
      </c>
      <c r="C46" s="282">
        <f t="shared" si="2"/>
        <v>1</v>
      </c>
    </row>
    <row r="47" spans="1:3" x14ac:dyDescent="0.25">
      <c r="A47" s="189"/>
      <c r="B47" s="265"/>
      <c r="C47" s="265"/>
    </row>
    <row r="48" spans="1:3" ht="30" x14ac:dyDescent="0.25">
      <c r="A48" s="262" t="s">
        <v>88</v>
      </c>
      <c r="B48" s="263" t="s">
        <v>1004</v>
      </c>
      <c r="C48" s="264" t="s">
        <v>149</v>
      </c>
    </row>
    <row r="49" spans="1:3" x14ac:dyDescent="0.25">
      <c r="A49" s="277" t="s">
        <v>825</v>
      </c>
      <c r="B49" s="283">
        <v>3284.0811140255846</v>
      </c>
      <c r="C49" s="271">
        <f>B49/$B$59</f>
        <v>0.18523799603584848</v>
      </c>
    </row>
    <row r="50" spans="1:3" x14ac:dyDescent="0.25">
      <c r="A50" s="189" t="s">
        <v>820</v>
      </c>
      <c r="B50" s="284">
        <v>2768.2094841594035</v>
      </c>
      <c r="C50" s="268">
        <f t="shared" ref="C50:C58" si="3">B50/$B$59</f>
        <v>0.15614035087719302</v>
      </c>
    </row>
    <row r="51" spans="1:3" x14ac:dyDescent="0.25">
      <c r="A51" s="189" t="s">
        <v>837</v>
      </c>
      <c r="B51" s="284">
        <v>2643.7955747589804</v>
      </c>
      <c r="C51" s="268">
        <f t="shared" si="3"/>
        <v>0.14912280701754385</v>
      </c>
    </row>
    <row r="52" spans="1:3" x14ac:dyDescent="0.25">
      <c r="A52" s="189" t="s">
        <v>821</v>
      </c>
      <c r="B52" s="284">
        <v>2394.9677559581351</v>
      </c>
      <c r="C52" s="268">
        <f t="shared" si="3"/>
        <v>0.13508771929824562</v>
      </c>
    </row>
    <row r="53" spans="1:3" x14ac:dyDescent="0.25">
      <c r="A53" s="189" t="s">
        <v>822</v>
      </c>
      <c r="B53" s="284">
        <v>1213.0356166541205</v>
      </c>
      <c r="C53" s="268">
        <f t="shared" si="3"/>
        <v>6.8421052631578952E-2</v>
      </c>
    </row>
    <row r="54" spans="1:3" x14ac:dyDescent="0.25">
      <c r="A54" s="189" t="s">
        <v>824</v>
      </c>
      <c r="B54" s="284">
        <v>1150.8286619539094</v>
      </c>
      <c r="C54" s="268">
        <f t="shared" si="3"/>
        <v>6.4912280701754407E-2</v>
      </c>
    </row>
    <row r="55" spans="1:3" x14ac:dyDescent="0.25">
      <c r="A55" s="189" t="s">
        <v>819</v>
      </c>
      <c r="B55" s="284">
        <v>777.58693375264136</v>
      </c>
      <c r="C55" s="268">
        <f t="shared" si="3"/>
        <v>4.3859649122807022E-2</v>
      </c>
    </row>
    <row r="56" spans="1:3" x14ac:dyDescent="0.25">
      <c r="A56" s="189" t="s">
        <v>834</v>
      </c>
      <c r="B56" s="284">
        <v>684.27650170232437</v>
      </c>
      <c r="C56" s="268">
        <f t="shared" si="3"/>
        <v>3.8596491228070177E-2</v>
      </c>
    </row>
    <row r="57" spans="1:3" x14ac:dyDescent="0.25">
      <c r="A57" s="189" t="s">
        <v>826</v>
      </c>
      <c r="B57" s="284">
        <v>622.06954700211304</v>
      </c>
      <c r="C57" s="268">
        <f t="shared" si="3"/>
        <v>3.5087719298245619E-2</v>
      </c>
    </row>
    <row r="58" spans="1:3" x14ac:dyDescent="0.25">
      <c r="A58" s="189" t="s">
        <v>994</v>
      </c>
      <c r="B58" s="284">
        <v>2187.89820895602</v>
      </c>
      <c r="C58" s="268">
        <f t="shared" si="3"/>
        <v>0.12340799928070165</v>
      </c>
    </row>
    <row r="59" spans="1:3" x14ac:dyDescent="0.25">
      <c r="A59" s="280" t="s">
        <v>829</v>
      </c>
      <c r="B59" s="285">
        <v>17728.982089560221</v>
      </c>
      <c r="C59" s="274">
        <f>B59/$B$59</f>
        <v>1</v>
      </c>
    </row>
    <row r="60" spans="1:3" x14ac:dyDescent="0.25">
      <c r="A60" s="189"/>
      <c r="B60" s="267"/>
      <c r="C60" s="265"/>
    </row>
    <row r="61" spans="1:3" ht="30" x14ac:dyDescent="0.25">
      <c r="A61" s="262" t="s">
        <v>89</v>
      </c>
      <c r="B61" s="263" t="s">
        <v>1005</v>
      </c>
      <c r="C61" s="264" t="s">
        <v>149</v>
      </c>
    </row>
    <row r="62" spans="1:3" x14ac:dyDescent="0.25">
      <c r="A62" s="189" t="s">
        <v>820</v>
      </c>
      <c r="B62" s="284">
        <v>35000</v>
      </c>
      <c r="C62" s="268">
        <f t="shared" ref="C62:C74" si="4">B62/$B$74</f>
        <v>0.39772827413420136</v>
      </c>
    </row>
    <row r="63" spans="1:3" x14ac:dyDescent="0.25">
      <c r="A63" s="189" t="s">
        <v>822</v>
      </c>
      <c r="B63" s="284">
        <v>17000</v>
      </c>
      <c r="C63" s="268">
        <f t="shared" si="4"/>
        <v>0.19318230457946925</v>
      </c>
    </row>
    <row r="64" spans="1:3" x14ac:dyDescent="0.25">
      <c r="A64" s="189" t="s">
        <v>989</v>
      </c>
      <c r="B64" s="284">
        <v>6400</v>
      </c>
      <c r="C64" s="276">
        <f t="shared" si="4"/>
        <v>7.272745584168254E-2</v>
      </c>
    </row>
    <row r="65" spans="1:3" x14ac:dyDescent="0.25">
      <c r="A65" s="277" t="s">
        <v>364</v>
      </c>
      <c r="B65" s="283">
        <v>6052.7784321219997</v>
      </c>
      <c r="C65" s="279">
        <f t="shared" si="4"/>
        <v>6.8781746272131433E-2</v>
      </c>
    </row>
    <row r="66" spans="1:3" x14ac:dyDescent="0.25">
      <c r="A66" s="189" t="s">
        <v>985</v>
      </c>
      <c r="B66" s="284">
        <v>5600</v>
      </c>
      <c r="C66" s="276">
        <f t="shared" si="4"/>
        <v>6.3636523861472227E-2</v>
      </c>
    </row>
    <row r="67" spans="1:3" x14ac:dyDescent="0.25">
      <c r="A67" s="189" t="s">
        <v>172</v>
      </c>
      <c r="B67" s="284">
        <v>5000</v>
      </c>
      <c r="C67" s="276">
        <f t="shared" si="4"/>
        <v>5.6818324876314483E-2</v>
      </c>
    </row>
    <row r="68" spans="1:3" x14ac:dyDescent="0.25">
      <c r="A68" s="189" t="s">
        <v>835</v>
      </c>
      <c r="B68" s="284">
        <v>2200</v>
      </c>
      <c r="C68" s="276">
        <f t="shared" si="4"/>
        <v>2.5000062945578373E-2</v>
      </c>
    </row>
    <row r="69" spans="1:3" x14ac:dyDescent="0.25">
      <c r="A69" s="189" t="s">
        <v>836</v>
      </c>
      <c r="B69" s="284">
        <v>2000</v>
      </c>
      <c r="C69" s="276">
        <f t="shared" si="4"/>
        <v>2.2727329950525794E-2</v>
      </c>
    </row>
    <row r="70" spans="1:3" x14ac:dyDescent="0.25">
      <c r="A70" s="189" t="s">
        <v>834</v>
      </c>
      <c r="B70" s="284">
        <v>1600</v>
      </c>
      <c r="C70" s="276">
        <f t="shared" si="4"/>
        <v>1.8181863960420635E-2</v>
      </c>
    </row>
    <row r="71" spans="1:3" x14ac:dyDescent="0.25">
      <c r="A71" s="189" t="s">
        <v>949</v>
      </c>
      <c r="B71" s="284">
        <v>1600</v>
      </c>
      <c r="C71" s="276">
        <f t="shared" si="4"/>
        <v>1.8181863960420635E-2</v>
      </c>
    </row>
    <row r="72" spans="1:3" x14ac:dyDescent="0.25">
      <c r="A72" s="189" t="s">
        <v>639</v>
      </c>
      <c r="B72" s="284">
        <v>1100</v>
      </c>
      <c r="C72" s="276">
        <f t="shared" si="4"/>
        <v>1.2500031472789186E-2</v>
      </c>
    </row>
    <row r="73" spans="1:3" x14ac:dyDescent="0.25">
      <c r="A73" s="189" t="s">
        <v>988</v>
      </c>
      <c r="B73" s="291">
        <v>4447</v>
      </c>
      <c r="C73" s="276">
        <f t="shared" si="4"/>
        <v>5.0534218144994106E-2</v>
      </c>
    </row>
    <row r="74" spans="1:3" x14ac:dyDescent="0.25">
      <c r="A74" s="280" t="s">
        <v>829</v>
      </c>
      <c r="B74" s="285">
        <f>SUM(B62:B73)</f>
        <v>87999.778432121995</v>
      </c>
      <c r="C74" s="274">
        <f t="shared" si="4"/>
        <v>1</v>
      </c>
    </row>
    <row r="75" spans="1:3" ht="30" x14ac:dyDescent="0.25">
      <c r="A75" s="262" t="s">
        <v>92</v>
      </c>
      <c r="B75" s="263" t="s">
        <v>1005</v>
      </c>
      <c r="C75" s="264" t="s">
        <v>149</v>
      </c>
    </row>
    <row r="76" spans="1:3" x14ac:dyDescent="0.25">
      <c r="A76" s="189" t="s">
        <v>822</v>
      </c>
      <c r="B76" s="284">
        <v>1100</v>
      </c>
      <c r="C76" s="268">
        <f>B76/$B$89</f>
        <v>0.23400666553095431</v>
      </c>
    </row>
    <row r="77" spans="1:3" x14ac:dyDescent="0.25">
      <c r="A77" s="189" t="s">
        <v>832</v>
      </c>
      <c r="B77" s="284">
        <v>800</v>
      </c>
      <c r="C77" s="268">
        <f t="shared" ref="C77:C89" si="5">B77/$B$89</f>
        <v>0.17018666584069406</v>
      </c>
    </row>
    <row r="78" spans="1:3" x14ac:dyDescent="0.25">
      <c r="A78" s="189" t="s">
        <v>830</v>
      </c>
      <c r="B78" s="284">
        <v>700</v>
      </c>
      <c r="C78" s="268">
        <f t="shared" si="5"/>
        <v>0.1489133326106073</v>
      </c>
    </row>
    <row r="79" spans="1:3" x14ac:dyDescent="0.25">
      <c r="A79" s="189" t="s">
        <v>834</v>
      </c>
      <c r="B79" s="284">
        <v>400</v>
      </c>
      <c r="C79" s="268">
        <f t="shared" si="5"/>
        <v>8.5093332920347028E-2</v>
      </c>
    </row>
    <row r="80" spans="1:3" x14ac:dyDescent="0.25">
      <c r="A80" s="189" t="s">
        <v>820</v>
      </c>
      <c r="B80" s="284">
        <v>370</v>
      </c>
      <c r="C80" s="268">
        <f t="shared" si="5"/>
        <v>7.8711332951321003E-2</v>
      </c>
    </row>
    <row r="81" spans="1:3" x14ac:dyDescent="0.25">
      <c r="A81" s="189" t="s">
        <v>826</v>
      </c>
      <c r="B81" s="284">
        <v>350</v>
      </c>
      <c r="C81" s="268">
        <f t="shared" si="5"/>
        <v>7.4456666305303648E-2</v>
      </c>
    </row>
    <row r="82" spans="1:3" x14ac:dyDescent="0.25">
      <c r="A82" s="189" t="s">
        <v>840</v>
      </c>
      <c r="B82" s="284">
        <v>250</v>
      </c>
      <c r="C82" s="268">
        <f t="shared" si="5"/>
        <v>5.3183333075216888E-2</v>
      </c>
    </row>
    <row r="83" spans="1:3" x14ac:dyDescent="0.25">
      <c r="A83" s="189" t="s">
        <v>841</v>
      </c>
      <c r="B83" s="284">
        <v>170</v>
      </c>
      <c r="C83" s="268">
        <f t="shared" si="5"/>
        <v>3.6164666491147482E-2</v>
      </c>
    </row>
    <row r="84" spans="1:3" x14ac:dyDescent="0.25">
      <c r="A84" s="189" t="s">
        <v>838</v>
      </c>
      <c r="B84" s="284">
        <v>110</v>
      </c>
      <c r="C84" s="268">
        <f t="shared" si="5"/>
        <v>2.3400666553095431E-2</v>
      </c>
    </row>
    <row r="85" spans="1:3" x14ac:dyDescent="0.25">
      <c r="A85" s="189" t="s">
        <v>839</v>
      </c>
      <c r="B85" s="284">
        <v>110</v>
      </c>
      <c r="C85" s="268">
        <f t="shared" si="5"/>
        <v>2.3400666553095431E-2</v>
      </c>
    </row>
    <row r="86" spans="1:3" x14ac:dyDescent="0.25">
      <c r="A86" s="277" t="s">
        <v>825</v>
      </c>
      <c r="B86" s="283">
        <v>104.7208</v>
      </c>
      <c r="C86" s="271">
        <f t="shared" si="5"/>
        <v>2.227760474521269E-2</v>
      </c>
    </row>
    <row r="87" spans="1:3" x14ac:dyDescent="0.25">
      <c r="A87" s="189" t="s">
        <v>842</v>
      </c>
      <c r="B87" s="284">
        <v>11</v>
      </c>
      <c r="C87" s="268">
        <f t="shared" si="5"/>
        <v>2.3400666553095432E-3</v>
      </c>
    </row>
    <row r="88" spans="1:3" x14ac:dyDescent="0.25">
      <c r="A88" s="189" t="s">
        <v>828</v>
      </c>
      <c r="B88" s="284">
        <v>225</v>
      </c>
      <c r="C88" s="268">
        <f t="shared" si="5"/>
        <v>4.7864999767695197E-2</v>
      </c>
    </row>
    <row r="89" spans="1:3" x14ac:dyDescent="0.25">
      <c r="A89" s="280" t="s">
        <v>829</v>
      </c>
      <c r="B89" s="285">
        <f>SUM(B76:B88)</f>
        <v>4700.7208000000001</v>
      </c>
      <c r="C89" s="274">
        <f t="shared" si="5"/>
        <v>1</v>
      </c>
    </row>
    <row r="90" spans="1:3" x14ac:dyDescent="0.25">
      <c r="A90" s="189"/>
      <c r="B90" s="265"/>
      <c r="C90" s="265"/>
    </row>
    <row r="91" spans="1:3" ht="30" x14ac:dyDescent="0.25">
      <c r="A91" s="262" t="s">
        <v>93</v>
      </c>
      <c r="B91" s="263" t="s">
        <v>1006</v>
      </c>
      <c r="C91" s="264" t="s">
        <v>149</v>
      </c>
    </row>
    <row r="92" spans="1:3" x14ac:dyDescent="0.25">
      <c r="A92" s="189" t="s">
        <v>170</v>
      </c>
      <c r="B92" s="284">
        <v>8400</v>
      </c>
      <c r="C92" s="268">
        <f t="shared" ref="C92:C103" si="6">B92/$B$108</f>
        <v>0.50426354162901588</v>
      </c>
    </row>
    <row r="93" spans="1:3" x14ac:dyDescent="0.25">
      <c r="A93" s="189" t="s">
        <v>172</v>
      </c>
      <c r="B93" s="284">
        <v>2700</v>
      </c>
      <c r="C93" s="268">
        <f t="shared" si="6"/>
        <v>0.16208470980932654</v>
      </c>
    </row>
    <row r="94" spans="1:3" x14ac:dyDescent="0.25">
      <c r="A94" s="277" t="s">
        <v>364</v>
      </c>
      <c r="B94" s="283">
        <v>2184.9562204000003</v>
      </c>
      <c r="C94" s="271">
        <f t="shared" si="6"/>
        <v>0.13116592404800628</v>
      </c>
    </row>
    <row r="95" spans="1:3" x14ac:dyDescent="0.25">
      <c r="A95" s="189" t="s">
        <v>821</v>
      </c>
      <c r="B95" s="284">
        <v>1800</v>
      </c>
      <c r="C95" s="268">
        <f t="shared" si="6"/>
        <v>0.1080564732062177</v>
      </c>
    </row>
    <row r="96" spans="1:3" x14ac:dyDescent="0.25">
      <c r="A96" s="189" t="s">
        <v>987</v>
      </c>
      <c r="B96" s="284">
        <v>260</v>
      </c>
      <c r="C96" s="268">
        <f t="shared" si="6"/>
        <v>1.5608157240898111E-2</v>
      </c>
    </row>
    <row r="97" spans="1:3" x14ac:dyDescent="0.25">
      <c r="A97" s="189" t="s">
        <v>290</v>
      </c>
      <c r="B97" s="284">
        <v>250</v>
      </c>
      <c r="C97" s="268">
        <f t="shared" si="6"/>
        <v>1.5007843500863569E-2</v>
      </c>
    </row>
    <row r="98" spans="1:3" x14ac:dyDescent="0.25">
      <c r="A98" s="189" t="s">
        <v>820</v>
      </c>
      <c r="B98" s="284">
        <v>190</v>
      </c>
      <c r="C98" s="268">
        <f t="shared" si="6"/>
        <v>1.1405961060656312E-2</v>
      </c>
    </row>
    <row r="99" spans="1:3" x14ac:dyDescent="0.25">
      <c r="A99" s="189" t="s">
        <v>844</v>
      </c>
      <c r="B99" s="284">
        <v>160</v>
      </c>
      <c r="C99" s="268">
        <f t="shared" si="6"/>
        <v>9.6050198405526841E-3</v>
      </c>
    </row>
    <row r="100" spans="1:3" x14ac:dyDescent="0.25">
      <c r="A100" s="189" t="s">
        <v>843</v>
      </c>
      <c r="B100" s="284">
        <v>150</v>
      </c>
      <c r="C100" s="268">
        <f t="shared" si="6"/>
        <v>9.0047061005181419E-3</v>
      </c>
    </row>
    <row r="101" spans="1:3" x14ac:dyDescent="0.25">
      <c r="A101" s="189" t="s">
        <v>836</v>
      </c>
      <c r="B101" s="284">
        <v>130</v>
      </c>
      <c r="C101" s="268">
        <f t="shared" si="6"/>
        <v>7.8040786204490557E-3</v>
      </c>
    </row>
    <row r="102" spans="1:3" x14ac:dyDescent="0.25">
      <c r="A102" s="189" t="s">
        <v>985</v>
      </c>
      <c r="B102" s="284">
        <v>130</v>
      </c>
      <c r="C102" s="268">
        <f t="shared" si="6"/>
        <v>7.8040786204490557E-3</v>
      </c>
    </row>
    <row r="103" spans="1:3" x14ac:dyDescent="0.25">
      <c r="A103" s="189" t="s">
        <v>307</v>
      </c>
      <c r="B103" s="291">
        <v>303</v>
      </c>
      <c r="C103" s="268">
        <f t="shared" si="6"/>
        <v>1.8189506323046646E-2</v>
      </c>
    </row>
    <row r="104" spans="1:3" x14ac:dyDescent="0.25">
      <c r="A104" s="189"/>
      <c r="B104" s="284"/>
      <c r="C104" s="268"/>
    </row>
    <row r="105" spans="1:3" x14ac:dyDescent="0.25">
      <c r="A105" s="189"/>
      <c r="B105" s="284"/>
      <c r="C105" s="268"/>
    </row>
    <row r="106" spans="1:3" x14ac:dyDescent="0.25">
      <c r="A106" s="189"/>
      <c r="B106" s="284"/>
      <c r="C106" s="268"/>
    </row>
    <row r="107" spans="1:3" x14ac:dyDescent="0.25">
      <c r="A107" s="189"/>
      <c r="B107" s="284"/>
      <c r="C107" s="268"/>
    </row>
    <row r="108" spans="1:3" x14ac:dyDescent="0.25">
      <c r="A108" s="280" t="s">
        <v>829</v>
      </c>
      <c r="B108" s="285">
        <f>SUM(B92:B107)</f>
        <v>16657.956220399999</v>
      </c>
      <c r="C108" s="274">
        <f>B108/$B$108</f>
        <v>1</v>
      </c>
    </row>
    <row r="109" spans="1:3" x14ac:dyDescent="0.25">
      <c r="A109" s="189"/>
      <c r="B109" s="265"/>
      <c r="C109" s="265"/>
    </row>
    <row r="110" spans="1:3" x14ac:dyDescent="0.25">
      <c r="A110" s="189"/>
      <c r="B110" s="265"/>
      <c r="C110" s="265"/>
    </row>
    <row r="111" spans="1:3" x14ac:dyDescent="0.25">
      <c r="A111" s="189"/>
      <c r="B111" s="265"/>
      <c r="C111" s="265"/>
    </row>
    <row r="112" spans="1:3" x14ac:dyDescent="0.25">
      <c r="A112" s="189"/>
      <c r="B112" s="265"/>
      <c r="C112" s="265"/>
    </row>
    <row r="113" spans="1:4" x14ac:dyDescent="0.25">
      <c r="A113" s="189"/>
      <c r="B113" s="265"/>
      <c r="C113" s="265"/>
    </row>
    <row r="115" spans="1:4" x14ac:dyDescent="0.25">
      <c r="A115" s="47" t="s">
        <v>884</v>
      </c>
      <c r="B115" s="25"/>
      <c r="C115" s="9"/>
      <c r="D115" s="9"/>
    </row>
    <row r="116" spans="1:4" x14ac:dyDescent="0.25">
      <c r="A116" s="1" t="s">
        <v>67</v>
      </c>
      <c r="B116" s="25"/>
      <c r="C116" s="9"/>
      <c r="D116" s="9"/>
    </row>
    <row r="117" spans="1:4" x14ac:dyDescent="0.25">
      <c r="A117" s="1"/>
      <c r="B117" s="25"/>
      <c r="C117" s="9"/>
      <c r="D117" s="9"/>
    </row>
    <row r="118" spans="1:4" x14ac:dyDescent="0.25">
      <c r="A118" s="1"/>
      <c r="B118" s="25"/>
      <c r="C118" s="9"/>
      <c r="D118" s="9"/>
    </row>
    <row r="119" spans="1:4" x14ac:dyDescent="0.25">
      <c r="A119" s="1"/>
      <c r="B119" s="25"/>
      <c r="C119" s="9"/>
      <c r="D119" s="9"/>
    </row>
    <row r="120" spans="1:4" x14ac:dyDescent="0.25">
      <c r="A120" s="26" t="s">
        <v>995</v>
      </c>
      <c r="B120" s="7" t="s">
        <v>996</v>
      </c>
      <c r="C120" s="7" t="s">
        <v>997</v>
      </c>
    </row>
    <row r="121" spans="1:4" x14ac:dyDescent="0.25">
      <c r="A121" s="25" t="s">
        <v>108</v>
      </c>
      <c r="B121" s="62">
        <v>1</v>
      </c>
      <c r="C121" s="286">
        <v>6</v>
      </c>
    </row>
    <row r="122" spans="1:4" x14ac:dyDescent="0.25">
      <c r="A122" s="25" t="s">
        <v>998</v>
      </c>
      <c r="B122" s="286">
        <v>2</v>
      </c>
      <c r="C122" s="286">
        <v>3</v>
      </c>
    </row>
    <row r="123" spans="1:4" x14ac:dyDescent="0.25">
      <c r="A123" s="25" t="s">
        <v>110</v>
      </c>
      <c r="B123" s="288">
        <v>1</v>
      </c>
      <c r="C123" s="288">
        <v>1</v>
      </c>
    </row>
    <row r="124" spans="1:4" x14ac:dyDescent="0.25">
      <c r="A124" s="25" t="s">
        <v>999</v>
      </c>
      <c r="B124" s="62">
        <v>1</v>
      </c>
      <c r="C124" s="286">
        <v>3</v>
      </c>
    </row>
    <row r="125" spans="1:4" x14ac:dyDescent="0.25">
      <c r="A125" s="25" t="s">
        <v>111</v>
      </c>
      <c r="B125" s="62">
        <v>1</v>
      </c>
      <c r="C125" s="286">
        <v>4</v>
      </c>
    </row>
    <row r="126" spans="1:4" x14ac:dyDescent="0.25">
      <c r="A126" s="25" t="s">
        <v>113</v>
      </c>
      <c r="B126" s="286">
        <v>3</v>
      </c>
      <c r="C126" s="286">
        <v>11</v>
      </c>
    </row>
    <row r="127" spans="1:4" x14ac:dyDescent="0.25">
      <c r="A127" s="25" t="s">
        <v>1000</v>
      </c>
      <c r="B127" s="288">
        <v>1</v>
      </c>
      <c r="C127" s="287">
        <v>3</v>
      </c>
    </row>
    <row r="128" spans="1:4" x14ac:dyDescent="0.25">
      <c r="A128" s="1"/>
      <c r="B128" s="25"/>
      <c r="C128" s="9"/>
      <c r="D128" s="9"/>
    </row>
    <row r="129" spans="1:4" x14ac:dyDescent="0.25">
      <c r="A129" s="1"/>
      <c r="B129" s="25"/>
      <c r="C129" s="9"/>
      <c r="D129" s="9"/>
    </row>
    <row r="130" spans="1:4" x14ac:dyDescent="0.25">
      <c r="A130" s="299" t="s">
        <v>80</v>
      </c>
      <c r="B130" s="299"/>
      <c r="C130" s="299"/>
      <c r="D130" s="299"/>
    </row>
    <row r="131" spans="1:4" x14ac:dyDescent="0.25">
      <c r="A131" s="6" t="s">
        <v>81</v>
      </c>
      <c r="B131" s="14"/>
      <c r="C131" s="12"/>
      <c r="D131" s="12"/>
    </row>
    <row r="132" spans="1:4" x14ac:dyDescent="0.25">
      <c r="A132" s="1"/>
      <c r="B132" s="25"/>
      <c r="C132" s="9"/>
      <c r="D132" s="9"/>
    </row>
  </sheetData>
  <sortState ref="A98:B112">
    <sortCondition descending="1" ref="B98"/>
  </sortState>
  <mergeCells count="1">
    <mergeCell ref="A130:D1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workbookViewId="0">
      <selection activeCell="A40" sqref="A40:XFD69"/>
    </sheetView>
  </sheetViews>
  <sheetFormatPr baseColWidth="10" defaultColWidth="11.5703125" defaultRowHeight="12" x14ac:dyDescent="0.2"/>
  <cols>
    <col min="1" max="1" width="29.42578125" style="1" customWidth="1"/>
    <col min="2" max="11" width="11.85546875" style="9" customWidth="1"/>
    <col min="12" max="16384" width="11.5703125" style="1"/>
  </cols>
  <sheetData>
    <row r="1" spans="1:11" x14ac:dyDescent="0.25">
      <c r="A1" s="2" t="s">
        <v>917</v>
      </c>
    </row>
    <row r="2" spans="1:11" x14ac:dyDescent="0.25">
      <c r="A2" s="1" t="s">
        <v>148</v>
      </c>
    </row>
    <row r="5" spans="1:11" x14ac:dyDescent="0.25"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1" x14ac:dyDescent="0.25">
      <c r="A6" s="4" t="s">
        <v>1</v>
      </c>
      <c r="B6" s="7">
        <v>2007</v>
      </c>
      <c r="C6" s="7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</row>
    <row r="7" spans="1:11" x14ac:dyDescent="0.25">
      <c r="A7" s="34" t="s">
        <v>150</v>
      </c>
      <c r="B7" s="78">
        <v>17439.352246936651</v>
      </c>
      <c r="C7" s="78">
        <v>18100.9679482994</v>
      </c>
      <c r="D7" s="78">
        <v>16481.813528277929</v>
      </c>
      <c r="E7" s="78">
        <v>21902.831565768924</v>
      </c>
      <c r="F7" s="78">
        <v>27525.674834212732</v>
      </c>
      <c r="G7" s="78">
        <v>27466.673086776646</v>
      </c>
      <c r="H7" s="78">
        <v>23789.445416193055</v>
      </c>
      <c r="I7" s="78">
        <v>20545.413928408008</v>
      </c>
      <c r="J7" s="78">
        <v>18836.319853859721</v>
      </c>
      <c r="K7" s="78">
        <v>21652.039016532108</v>
      </c>
    </row>
    <row r="8" spans="1:11" x14ac:dyDescent="0.2">
      <c r="A8" s="35" t="s">
        <v>151</v>
      </c>
      <c r="B8" s="78">
        <v>164.96940000000001</v>
      </c>
      <c r="C8" s="78">
        <v>175.89179999999999</v>
      </c>
      <c r="D8" s="78">
        <v>148.02010000000001</v>
      </c>
      <c r="E8" s="78">
        <v>251.68170000000003</v>
      </c>
      <c r="F8" s="78">
        <v>491.9676</v>
      </c>
      <c r="G8" s="78">
        <v>722.2650000000001</v>
      </c>
      <c r="H8" s="78">
        <v>721.94380000000012</v>
      </c>
      <c r="I8" s="78">
        <v>663.60569999999996</v>
      </c>
      <c r="J8" s="78">
        <v>697.67470000000003</v>
      </c>
      <c r="K8" s="78">
        <v>639.86619999999994</v>
      </c>
    </row>
    <row r="9" spans="1:11" x14ac:dyDescent="0.2">
      <c r="A9" s="35" t="s">
        <v>152</v>
      </c>
      <c r="B9" s="78">
        <v>905.58400000000006</v>
      </c>
      <c r="C9" s="78">
        <v>908.78440000000012</v>
      </c>
      <c r="D9" s="78">
        <v>570.93029999999999</v>
      </c>
      <c r="E9" s="78">
        <v>949.29350000000011</v>
      </c>
      <c r="F9" s="78">
        <v>1129.5879</v>
      </c>
      <c r="G9" s="78">
        <v>1301.0628000000002</v>
      </c>
      <c r="H9" s="78">
        <v>1320.0777</v>
      </c>
      <c r="I9" s="78">
        <v>1148.5262999999998</v>
      </c>
      <c r="J9" s="78">
        <v>1080.2878000000001</v>
      </c>
      <c r="K9" s="78">
        <v>1083.5482999999999</v>
      </c>
    </row>
    <row r="10" spans="1:11" x14ac:dyDescent="0.2">
      <c r="A10" s="35" t="s">
        <v>153</v>
      </c>
      <c r="B10" s="78">
        <v>220.36680000000001</v>
      </c>
      <c r="C10" s="78">
        <v>327.77690000000001</v>
      </c>
      <c r="D10" s="78">
        <v>368.9264</v>
      </c>
      <c r="E10" s="78">
        <v>393.05259999999987</v>
      </c>
      <c r="F10" s="78">
        <v>475.91149999999999</v>
      </c>
      <c r="G10" s="78">
        <v>545.32429999999999</v>
      </c>
      <c r="H10" s="78">
        <v>544.48760000000016</v>
      </c>
      <c r="I10" s="78">
        <v>581.29720000000009</v>
      </c>
      <c r="J10" s="78">
        <v>525.20709999999997</v>
      </c>
      <c r="K10" s="78">
        <v>442.02819999999997</v>
      </c>
    </row>
    <row r="11" spans="1:11" x14ac:dyDescent="0.2">
      <c r="A11" s="1" t="s">
        <v>154</v>
      </c>
      <c r="B11" s="49">
        <v>2306.4474815413805</v>
      </c>
      <c r="C11" s="49">
        <v>2681.4368000245331</v>
      </c>
      <c r="D11" s="49">
        <v>1920.8202588002309</v>
      </c>
      <c r="E11" s="49">
        <v>3088.1233844173048</v>
      </c>
      <c r="F11" s="49">
        <v>4567.8024539648541</v>
      </c>
      <c r="G11" s="49">
        <v>4995.5372719897332</v>
      </c>
      <c r="H11" s="49">
        <v>5270.9630859503377</v>
      </c>
      <c r="I11" s="49">
        <v>4562.2725959757954</v>
      </c>
      <c r="J11" s="49">
        <v>2301.9020648507772</v>
      </c>
      <c r="K11" s="49">
        <v>2209.6042506134827</v>
      </c>
    </row>
    <row r="12" spans="1:11" x14ac:dyDescent="0.25">
      <c r="A12" s="1" t="s">
        <v>155</v>
      </c>
      <c r="B12" s="49">
        <v>1460.1750864820103</v>
      </c>
      <c r="C12" s="49">
        <v>1797.3858471823089</v>
      </c>
      <c r="D12" s="49">
        <v>1683.2136660010215</v>
      </c>
      <c r="E12" s="49">
        <v>1884.2183061226253</v>
      </c>
      <c r="F12" s="49">
        <v>2113.5156486492629</v>
      </c>
      <c r="G12" s="49">
        <v>2311.7126019672733</v>
      </c>
      <c r="H12" s="49">
        <v>1706.6950634617754</v>
      </c>
      <c r="I12" s="49">
        <v>1730.5254660543083</v>
      </c>
      <c r="J12" s="49">
        <v>1449.312460068011</v>
      </c>
      <c r="K12" s="49">
        <v>1266.7486399764689</v>
      </c>
    </row>
    <row r="13" spans="1:11" x14ac:dyDescent="0.2">
      <c r="A13" s="1" t="s">
        <v>156</v>
      </c>
      <c r="B13" s="49">
        <v>460.42811133796545</v>
      </c>
      <c r="C13" s="49">
        <v>685.93448714902649</v>
      </c>
      <c r="D13" s="49">
        <v>634.36531445369326</v>
      </c>
      <c r="E13" s="49">
        <v>975.09790797619473</v>
      </c>
      <c r="F13" s="49">
        <v>1689.3502871966998</v>
      </c>
      <c r="G13" s="49">
        <v>1094.8051389253683</v>
      </c>
      <c r="H13" s="49">
        <v>785.88057815767991</v>
      </c>
      <c r="I13" s="49">
        <v>847.43103959854761</v>
      </c>
      <c r="J13" s="49">
        <v>703.8922290231435</v>
      </c>
      <c r="K13" s="49">
        <v>875.63225430814714</v>
      </c>
    </row>
    <row r="14" spans="1:11" x14ac:dyDescent="0.25">
      <c r="A14" s="1" t="s">
        <v>157</v>
      </c>
      <c r="B14" s="49">
        <v>1512.1504</v>
      </c>
      <c r="C14" s="49">
        <v>1912.6476</v>
      </c>
      <c r="D14" s="49">
        <v>1827.6067999999998</v>
      </c>
      <c r="E14" s="49">
        <v>2202.5515999999998</v>
      </c>
      <c r="F14" s="49">
        <v>2835.5270999999998</v>
      </c>
      <c r="G14" s="49">
        <v>3082.7011000000002</v>
      </c>
      <c r="H14" s="49">
        <v>3444.3696</v>
      </c>
      <c r="I14" s="49">
        <v>4231.3062</v>
      </c>
      <c r="J14" s="49">
        <v>4387.2945000000009</v>
      </c>
      <c r="K14" s="49">
        <v>4667.4306999999999</v>
      </c>
    </row>
    <row r="15" spans="1:11" x14ac:dyDescent="0.25">
      <c r="A15" s="1" t="s">
        <v>158</v>
      </c>
      <c r="B15" s="49">
        <v>499.51869999999997</v>
      </c>
      <c r="C15" s="49">
        <v>621.93760000000009</v>
      </c>
      <c r="D15" s="49">
        <v>517.92150000000004</v>
      </c>
      <c r="E15" s="49">
        <v>643.65350000000001</v>
      </c>
      <c r="F15" s="49">
        <v>1049.4242000000002</v>
      </c>
      <c r="G15" s="49">
        <v>1016.9302</v>
      </c>
      <c r="H15" s="49">
        <v>1030.2617</v>
      </c>
      <c r="I15" s="49">
        <v>1155.346</v>
      </c>
      <c r="J15" s="49">
        <v>933.53810000000021</v>
      </c>
      <c r="K15" s="49">
        <v>907.48299999999995</v>
      </c>
    </row>
    <row r="16" spans="1:11" x14ac:dyDescent="0.25">
      <c r="A16" s="1" t="s">
        <v>159</v>
      </c>
      <c r="B16" s="49">
        <v>1736.4664</v>
      </c>
      <c r="C16" s="49">
        <v>2025.8468000000005</v>
      </c>
      <c r="D16" s="49">
        <v>1495.3791999999999</v>
      </c>
      <c r="E16" s="49">
        <v>1560.8283999999999</v>
      </c>
      <c r="F16" s="49">
        <v>1989.8615</v>
      </c>
      <c r="G16" s="49">
        <v>2177.0586000000003</v>
      </c>
      <c r="H16" s="49">
        <v>1927.9707999999998</v>
      </c>
      <c r="I16" s="49">
        <v>1800.1976000000002</v>
      </c>
      <c r="J16" s="49">
        <v>1328.5608999999999</v>
      </c>
      <c r="K16" s="49">
        <v>1195.4779000000001</v>
      </c>
    </row>
    <row r="17" spans="1:11" x14ac:dyDescent="0.25">
      <c r="A17" s="1" t="s">
        <v>160</v>
      </c>
      <c r="B17" s="49">
        <v>361.69349999999997</v>
      </c>
      <c r="C17" s="49">
        <v>427.76830000000001</v>
      </c>
      <c r="D17" s="49">
        <v>335.83899999999994</v>
      </c>
      <c r="E17" s="49">
        <v>359.17520000000002</v>
      </c>
      <c r="F17" s="49">
        <v>401.69369999999998</v>
      </c>
      <c r="G17" s="49">
        <v>438.08229999999998</v>
      </c>
      <c r="H17" s="49">
        <v>427.33410000000003</v>
      </c>
      <c r="I17" s="49">
        <v>416.25689999999997</v>
      </c>
      <c r="J17" s="49">
        <v>352.39059999999995</v>
      </c>
      <c r="K17" s="49">
        <v>321.1798</v>
      </c>
    </row>
    <row r="18" spans="1:11" x14ac:dyDescent="0.2">
      <c r="A18" s="1" t="s">
        <v>161</v>
      </c>
      <c r="B18" s="49">
        <v>805.03100000000006</v>
      </c>
      <c r="C18" s="49">
        <v>1040.7969000000001</v>
      </c>
      <c r="D18" s="49">
        <v>837.80100000000004</v>
      </c>
      <c r="E18" s="49">
        <v>1228.2731999999999</v>
      </c>
      <c r="F18" s="49">
        <v>1654.8217</v>
      </c>
      <c r="G18" s="49">
        <v>1636.3205999999998</v>
      </c>
      <c r="H18" s="49">
        <v>1510.0326</v>
      </c>
      <c r="I18" s="49">
        <v>1514.9664</v>
      </c>
      <c r="J18" s="49">
        <v>1401.8610999999996</v>
      </c>
      <c r="K18" s="49">
        <v>1333.8604999999998</v>
      </c>
    </row>
    <row r="19" spans="1:11" x14ac:dyDescent="0.25">
      <c r="A19" s="1" t="s">
        <v>162</v>
      </c>
      <c r="B19" s="49">
        <v>221.83599979000002</v>
      </c>
      <c r="C19" s="49">
        <v>311.30424654000001</v>
      </c>
      <c r="D19" s="49">
        <v>247.88257134</v>
      </c>
      <c r="E19" s="49">
        <v>364.29995030999999</v>
      </c>
      <c r="F19" s="49">
        <v>450.82314215000002</v>
      </c>
      <c r="G19" s="49">
        <v>622.13367847999996</v>
      </c>
      <c r="H19" s="49">
        <v>381.17453501</v>
      </c>
      <c r="I19" s="49">
        <v>335.53756859999999</v>
      </c>
      <c r="J19" s="49">
        <v>237.42250985999999</v>
      </c>
      <c r="K19" s="49">
        <v>242.61170436</v>
      </c>
    </row>
    <row r="20" spans="1:11" x14ac:dyDescent="0.25">
      <c r="A20" s="21" t="s">
        <v>66</v>
      </c>
      <c r="B20" s="79">
        <f t="shared" ref="B20:J20" si="0">SUM(B7:B19)</f>
        <v>28094.019126088009</v>
      </c>
      <c r="C20" s="79">
        <f t="shared" si="0"/>
        <v>31018.47962919527</v>
      </c>
      <c r="D20" s="79">
        <f t="shared" si="0"/>
        <v>27070.51963887288</v>
      </c>
      <c r="E20" s="79">
        <f t="shared" si="0"/>
        <v>35803.08081459505</v>
      </c>
      <c r="F20" s="79">
        <f t="shared" si="0"/>
        <v>46375.961566173552</v>
      </c>
      <c r="G20" s="79">
        <f t="shared" si="0"/>
        <v>47410.606678139018</v>
      </c>
      <c r="H20" s="79">
        <f t="shared" si="0"/>
        <v>42860.636578772857</v>
      </c>
      <c r="I20" s="79">
        <f t="shared" si="0"/>
        <v>39532.682898636653</v>
      </c>
      <c r="J20" s="79">
        <f t="shared" si="0"/>
        <v>34235.663917661652</v>
      </c>
      <c r="K20" s="79">
        <f t="shared" ref="K20" si="1">SUM(K7:K19)</f>
        <v>36837.510465790205</v>
      </c>
    </row>
    <row r="24" spans="1:11" x14ac:dyDescent="0.25">
      <c r="A24" s="4" t="s">
        <v>632</v>
      </c>
    </row>
    <row r="25" spans="1:11" x14ac:dyDescent="0.25">
      <c r="A25" s="17" t="s">
        <v>633</v>
      </c>
      <c r="B25" s="80">
        <f t="shared" ref="B25:J25" si="2">SUM(B7:B10)</f>
        <v>18730.272446936651</v>
      </c>
      <c r="C25" s="80">
        <f t="shared" si="2"/>
        <v>19513.421048299402</v>
      </c>
      <c r="D25" s="80">
        <f t="shared" si="2"/>
        <v>17569.690328277931</v>
      </c>
      <c r="E25" s="80">
        <f t="shared" si="2"/>
        <v>23496.859365768923</v>
      </c>
      <c r="F25" s="80">
        <f t="shared" si="2"/>
        <v>29623.141834212729</v>
      </c>
      <c r="G25" s="80">
        <f t="shared" si="2"/>
        <v>30035.325186776645</v>
      </c>
      <c r="H25" s="80">
        <f t="shared" si="2"/>
        <v>26375.954516193058</v>
      </c>
      <c r="I25" s="80">
        <f t="shared" si="2"/>
        <v>22938.843128408011</v>
      </c>
      <c r="J25" s="80">
        <f t="shared" si="2"/>
        <v>21139.489453859722</v>
      </c>
      <c r="K25" s="80">
        <f t="shared" ref="K25" si="3">SUM(K7:K10)</f>
        <v>23817.481716532107</v>
      </c>
    </row>
    <row r="26" spans="1:11" x14ac:dyDescent="0.25">
      <c r="A26" s="6" t="s">
        <v>634</v>
      </c>
      <c r="B26" s="81">
        <f t="shared" ref="B26:J26" si="4">SUM(B11:B19)</f>
        <v>9363.746679151358</v>
      </c>
      <c r="C26" s="81">
        <f t="shared" si="4"/>
        <v>11505.058580895868</v>
      </c>
      <c r="D26" s="81">
        <f t="shared" si="4"/>
        <v>9500.8293105949451</v>
      </c>
      <c r="E26" s="81">
        <f t="shared" si="4"/>
        <v>12306.221448826123</v>
      </c>
      <c r="F26" s="81">
        <f t="shared" si="4"/>
        <v>16752.819731960815</v>
      </c>
      <c r="G26" s="81">
        <f t="shared" si="4"/>
        <v>17375.281491362377</v>
      </c>
      <c r="H26" s="81">
        <f t="shared" si="4"/>
        <v>16484.682062579792</v>
      </c>
      <c r="I26" s="81">
        <f t="shared" si="4"/>
        <v>16593.839770228649</v>
      </c>
      <c r="J26" s="81">
        <f t="shared" si="4"/>
        <v>13096.174463801932</v>
      </c>
      <c r="K26" s="81">
        <f t="shared" ref="K26" si="5">SUM(K11:K19)</f>
        <v>13020.028749258099</v>
      </c>
    </row>
    <row r="28" spans="1:11" x14ac:dyDescent="0.25">
      <c r="A28" s="4" t="s">
        <v>635</v>
      </c>
    </row>
    <row r="29" spans="1:11" x14ac:dyDescent="0.25">
      <c r="A29" s="17" t="s">
        <v>633</v>
      </c>
      <c r="B29" s="234">
        <f t="shared" ref="B29:J30" si="6">B25/B$20</f>
        <v>0.66669964033532625</v>
      </c>
      <c r="C29" s="234">
        <f t="shared" si="6"/>
        <v>0.62909018370884129</v>
      </c>
      <c r="D29" s="234">
        <f t="shared" si="6"/>
        <v>0.64903409918471255</v>
      </c>
      <c r="E29" s="234">
        <f t="shared" si="6"/>
        <v>0.65628037674876505</v>
      </c>
      <c r="F29" s="234">
        <f t="shared" si="6"/>
        <v>0.63876070347228631</v>
      </c>
      <c r="G29" s="234">
        <f t="shared" si="6"/>
        <v>0.63351488814898249</v>
      </c>
      <c r="H29" s="234">
        <f t="shared" si="6"/>
        <v>0.61538877211301157</v>
      </c>
      <c r="I29" s="234">
        <f t="shared" si="6"/>
        <v>0.58025009805745043</v>
      </c>
      <c r="J29" s="234">
        <f t="shared" si="6"/>
        <v>0.6174698263396079</v>
      </c>
      <c r="K29" s="234">
        <f t="shared" ref="K29" si="7">K25/K$20</f>
        <v>0.64655513945902032</v>
      </c>
    </row>
    <row r="30" spans="1:11" x14ac:dyDescent="0.25">
      <c r="A30" s="6" t="s">
        <v>634</v>
      </c>
      <c r="B30" s="234">
        <f t="shared" si="6"/>
        <v>0.33330035966467381</v>
      </c>
      <c r="C30" s="234">
        <f t="shared" si="6"/>
        <v>0.37090981629115877</v>
      </c>
      <c r="D30" s="234">
        <f t="shared" si="6"/>
        <v>0.35096590081528728</v>
      </c>
      <c r="E30" s="234">
        <f t="shared" si="6"/>
        <v>0.34371962325123478</v>
      </c>
      <c r="F30" s="234">
        <f t="shared" si="6"/>
        <v>0.36123929652771358</v>
      </c>
      <c r="G30" s="234">
        <f t="shared" si="6"/>
        <v>0.36648511185101751</v>
      </c>
      <c r="H30" s="234">
        <f t="shared" si="6"/>
        <v>0.38461122788698826</v>
      </c>
      <c r="I30" s="234">
        <f t="shared" si="6"/>
        <v>0.4197499019425498</v>
      </c>
      <c r="J30" s="234">
        <f t="shared" si="6"/>
        <v>0.3825301736603921</v>
      </c>
      <c r="K30" s="234">
        <f t="shared" ref="K30" si="8">K26/K$20</f>
        <v>0.35344486054097968</v>
      </c>
    </row>
    <row r="34" spans="1:11" x14ac:dyDescent="0.25">
      <c r="A34" s="5" t="s">
        <v>163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">
      <c r="A35" s="27" t="s">
        <v>164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27" t="s">
        <v>165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>
      <c r="A37" s="6" t="s">
        <v>166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</sheetData>
  <mergeCells count="1">
    <mergeCell ref="B5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41"/>
  <sheetViews>
    <sheetView zoomScaleNormal="100" workbookViewId="0">
      <selection activeCell="I33" sqref="I33"/>
    </sheetView>
  </sheetViews>
  <sheetFormatPr baseColWidth="10" defaultColWidth="11.5703125" defaultRowHeight="12" x14ac:dyDescent="0.2"/>
  <cols>
    <col min="1" max="1" width="29" style="1" customWidth="1"/>
    <col min="2" max="2" width="54.7109375" style="25" customWidth="1"/>
    <col min="3" max="4" width="10.7109375" style="9" customWidth="1"/>
    <col min="5" max="16384" width="11.5703125" style="1"/>
  </cols>
  <sheetData>
    <row r="1" spans="1:4" x14ac:dyDescent="0.2">
      <c r="A1" s="2" t="s">
        <v>972</v>
      </c>
    </row>
    <row r="2" spans="1:4" x14ac:dyDescent="0.25">
      <c r="A2" s="1" t="s">
        <v>534</v>
      </c>
    </row>
    <row r="6" spans="1:4" x14ac:dyDescent="0.25">
      <c r="A6" s="4" t="s">
        <v>167</v>
      </c>
      <c r="B6" s="26" t="s">
        <v>168</v>
      </c>
      <c r="C6" s="7" t="s">
        <v>169</v>
      </c>
      <c r="D6" s="7" t="s">
        <v>636</v>
      </c>
    </row>
    <row r="7" spans="1:4" x14ac:dyDescent="0.2">
      <c r="A7" s="25" t="s">
        <v>170</v>
      </c>
      <c r="B7" s="25" t="s">
        <v>952</v>
      </c>
      <c r="C7" s="10">
        <v>7404.5623973399988</v>
      </c>
      <c r="D7" s="24">
        <v>0.34221800619919068</v>
      </c>
    </row>
    <row r="8" spans="1:4" x14ac:dyDescent="0.25">
      <c r="A8" s="25" t="s">
        <v>171</v>
      </c>
      <c r="B8" s="25" t="s">
        <v>953</v>
      </c>
      <c r="C8" s="10">
        <v>2538.5127825900004</v>
      </c>
      <c r="D8" s="24">
        <v>0.11732290668266748</v>
      </c>
    </row>
    <row r="9" spans="1:4" x14ac:dyDescent="0.2">
      <c r="A9" s="1" t="s">
        <v>172</v>
      </c>
      <c r="B9" s="25" t="s">
        <v>954</v>
      </c>
      <c r="C9" s="10">
        <v>2250.3418869400007</v>
      </c>
      <c r="D9" s="24">
        <v>0.10400446001937717</v>
      </c>
    </row>
    <row r="10" spans="1:4" x14ac:dyDescent="0.2">
      <c r="A10" s="1" t="s">
        <v>328</v>
      </c>
      <c r="B10" s="25" t="s">
        <v>955</v>
      </c>
      <c r="C10" s="10">
        <v>1397.9409078399999</v>
      </c>
      <c r="D10" s="24">
        <v>6.4608889032679501E-2</v>
      </c>
    </row>
    <row r="11" spans="1:4" x14ac:dyDescent="0.2">
      <c r="A11" s="1" t="s">
        <v>637</v>
      </c>
      <c r="B11" s="25" t="s">
        <v>956</v>
      </c>
      <c r="C11" s="10">
        <v>1066.4760231600001</v>
      </c>
      <c r="D11" s="24">
        <v>4.928951620911011E-2</v>
      </c>
    </row>
    <row r="12" spans="1:4" x14ac:dyDescent="0.2">
      <c r="A12" s="1" t="s">
        <v>283</v>
      </c>
      <c r="B12" s="25" t="s">
        <v>957</v>
      </c>
      <c r="C12" s="10">
        <v>986.41805506999981</v>
      </c>
      <c r="D12" s="24">
        <v>4.558946254625483E-2</v>
      </c>
    </row>
    <row r="13" spans="1:4" x14ac:dyDescent="0.25">
      <c r="A13" s="1" t="s">
        <v>330</v>
      </c>
      <c r="B13" s="25" t="s">
        <v>958</v>
      </c>
      <c r="C13" s="10">
        <v>830.86038954999992</v>
      </c>
      <c r="D13" s="24">
        <v>3.8400025644166079E-2</v>
      </c>
    </row>
    <row r="14" spans="1:4" x14ac:dyDescent="0.25">
      <c r="A14" s="1" t="s">
        <v>286</v>
      </c>
      <c r="B14" s="25" t="s">
        <v>959</v>
      </c>
      <c r="C14" s="10">
        <v>774.10831007205843</v>
      </c>
      <c r="D14" s="24">
        <v>3.5777104471460978E-2</v>
      </c>
    </row>
    <row r="15" spans="1:4" x14ac:dyDescent="0.25">
      <c r="A15" s="1" t="s">
        <v>173</v>
      </c>
      <c r="B15" s="25" t="s">
        <v>960</v>
      </c>
      <c r="C15" s="10">
        <v>621.88889812000002</v>
      </c>
      <c r="D15" s="24">
        <v>2.8741952241295398E-2</v>
      </c>
    </row>
    <row r="16" spans="1:4" x14ac:dyDescent="0.2">
      <c r="A16" s="1" t="s">
        <v>331</v>
      </c>
      <c r="B16" s="25" t="s">
        <v>961</v>
      </c>
      <c r="C16" s="10">
        <v>418.45531297000002</v>
      </c>
      <c r="D16" s="24">
        <v>1.9339825259558307E-2</v>
      </c>
    </row>
    <row r="17" spans="1:4" x14ac:dyDescent="0.2">
      <c r="A17" s="1" t="s">
        <v>284</v>
      </c>
      <c r="B17" s="25" t="s">
        <v>962</v>
      </c>
      <c r="C17" s="10">
        <v>415.63644554999996</v>
      </c>
      <c r="D17" s="24">
        <v>1.9209545151640136E-2</v>
      </c>
    </row>
    <row r="18" spans="1:4" x14ac:dyDescent="0.2">
      <c r="A18" s="1" t="s">
        <v>175</v>
      </c>
      <c r="B18" s="25" t="s">
        <v>963</v>
      </c>
      <c r="C18" s="10">
        <v>380.46813831000009</v>
      </c>
      <c r="D18" s="31">
        <v>1.7584165103604235E-2</v>
      </c>
    </row>
    <row r="19" spans="1:4" x14ac:dyDescent="0.2">
      <c r="A19" s="1" t="s">
        <v>349</v>
      </c>
      <c r="B19" s="25" t="s">
        <v>964</v>
      </c>
      <c r="C19" s="10">
        <v>322.43024173999999</v>
      </c>
      <c r="D19" s="31">
        <v>1.4901817088640473E-2</v>
      </c>
    </row>
    <row r="20" spans="1:4" x14ac:dyDescent="0.2">
      <c r="A20" s="1" t="s">
        <v>176</v>
      </c>
      <c r="B20" s="25" t="s">
        <v>965</v>
      </c>
      <c r="C20" s="10">
        <v>318.53154839999996</v>
      </c>
      <c r="D20" s="31">
        <v>1.4721630469904412E-2</v>
      </c>
    </row>
    <row r="21" spans="1:4" x14ac:dyDescent="0.25">
      <c r="A21" s="1" t="s">
        <v>174</v>
      </c>
      <c r="B21" s="25" t="s">
        <v>966</v>
      </c>
      <c r="C21" s="10">
        <v>277.66537983999996</v>
      </c>
      <c r="D21" s="31">
        <v>1.2832911329577193E-2</v>
      </c>
    </row>
    <row r="22" spans="1:4" x14ac:dyDescent="0.2">
      <c r="A22" s="1" t="s">
        <v>348</v>
      </c>
      <c r="B22" s="25" t="s">
        <v>967</v>
      </c>
      <c r="C22" s="10">
        <v>234.36547136999999</v>
      </c>
      <c r="D22" s="31">
        <v>1.0831711589463715E-2</v>
      </c>
    </row>
    <row r="23" spans="1:4" x14ac:dyDescent="0.2">
      <c r="A23" s="1" t="s">
        <v>329</v>
      </c>
      <c r="B23" s="25" t="s">
        <v>968</v>
      </c>
      <c r="C23" s="10">
        <v>234.04793384999999</v>
      </c>
      <c r="D23" s="31">
        <v>1.0817035900185052E-2</v>
      </c>
    </row>
    <row r="24" spans="1:4" x14ac:dyDescent="0.2">
      <c r="A24" s="1" t="s">
        <v>289</v>
      </c>
      <c r="B24" s="25" t="s">
        <v>969</v>
      </c>
      <c r="C24" s="10">
        <v>181.59124476999997</v>
      </c>
      <c r="D24" s="31">
        <v>8.3926355662480492E-3</v>
      </c>
    </row>
    <row r="25" spans="1:4" x14ac:dyDescent="0.25">
      <c r="A25" s="1" t="s">
        <v>285</v>
      </c>
      <c r="B25" s="25" t="s">
        <v>958</v>
      </c>
      <c r="C25" s="10">
        <v>176.14961266</v>
      </c>
      <c r="D25" s="31">
        <v>8.1411386659285025E-3</v>
      </c>
    </row>
    <row r="26" spans="1:4" x14ac:dyDescent="0.25">
      <c r="A26" s="1" t="s">
        <v>929</v>
      </c>
      <c r="B26" s="25" t="s">
        <v>970</v>
      </c>
      <c r="C26" s="10">
        <v>156.72424103</v>
      </c>
      <c r="D26" s="31">
        <v>7.2433527344756138E-3</v>
      </c>
    </row>
    <row r="27" spans="1:4" x14ac:dyDescent="0.25">
      <c r="A27" s="1" t="s">
        <v>286</v>
      </c>
      <c r="B27" s="25" t="s">
        <v>971</v>
      </c>
      <c r="C27" s="10">
        <v>649.79964048999989</v>
      </c>
      <c r="D27" s="24">
        <v>3.0031908094572013E-2</v>
      </c>
    </row>
    <row r="28" spans="1:4" x14ac:dyDescent="0.25">
      <c r="C28" s="10"/>
    </row>
    <row r="29" spans="1:4" x14ac:dyDescent="0.25">
      <c r="A29" s="21"/>
      <c r="B29" s="58" t="s">
        <v>35</v>
      </c>
      <c r="C29" s="23">
        <f>SUM(C7:C28)</f>
        <v>21636.974861662056</v>
      </c>
      <c r="D29" s="82">
        <v>1</v>
      </c>
    </row>
    <row r="38" spans="1:4" x14ac:dyDescent="0.25">
      <c r="A38" s="5" t="s">
        <v>163</v>
      </c>
      <c r="B38" s="11"/>
      <c r="C38" s="11"/>
      <c r="D38" s="11"/>
    </row>
    <row r="39" spans="1:4" x14ac:dyDescent="0.2">
      <c r="A39" s="27" t="s">
        <v>164</v>
      </c>
      <c r="B39" s="29"/>
      <c r="C39" s="29"/>
      <c r="D39" s="29"/>
    </row>
    <row r="40" spans="1:4" x14ac:dyDescent="0.25">
      <c r="A40" s="27" t="s">
        <v>165</v>
      </c>
      <c r="B40" s="29"/>
      <c r="C40" s="29"/>
      <c r="D40" s="29"/>
    </row>
    <row r="41" spans="1:4" x14ac:dyDescent="0.25">
      <c r="A41" s="6" t="s">
        <v>166</v>
      </c>
      <c r="B41" s="12"/>
      <c r="C41" s="12"/>
      <c r="D41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6"/>
  <sheetViews>
    <sheetView workbookViewId="0">
      <selection activeCell="M4" sqref="M4:M12"/>
    </sheetView>
  </sheetViews>
  <sheetFormatPr baseColWidth="10" defaultColWidth="11.5703125" defaultRowHeight="12" x14ac:dyDescent="0.2"/>
  <cols>
    <col min="1" max="2" width="17.5703125" style="1" customWidth="1"/>
    <col min="3" max="3" width="12.28515625" style="28" customWidth="1"/>
    <col min="4" max="12" width="12.28515625" style="29" customWidth="1"/>
    <col min="13" max="16384" width="11.5703125" style="1"/>
  </cols>
  <sheetData>
    <row r="1" spans="1:13" x14ac:dyDescent="0.2">
      <c r="A1" s="2" t="s">
        <v>919</v>
      </c>
      <c r="B1" s="2"/>
      <c r="C1" s="13"/>
      <c r="D1" s="11"/>
      <c r="E1" s="11"/>
      <c r="F1" s="11"/>
      <c r="G1" s="11"/>
      <c r="H1" s="11"/>
      <c r="I1" s="11"/>
      <c r="J1" s="11"/>
      <c r="K1" s="11"/>
      <c r="L1" s="11"/>
    </row>
    <row r="2" spans="1:13" x14ac:dyDescent="0.25">
      <c r="A2" s="1" t="s">
        <v>918</v>
      </c>
    </row>
    <row r="3" spans="1:13" x14ac:dyDescent="0.25">
      <c r="A3" s="74" t="s">
        <v>1</v>
      </c>
      <c r="B3" s="74"/>
      <c r="C3" s="83">
        <v>2007</v>
      </c>
      <c r="D3" s="83">
        <v>2008</v>
      </c>
      <c r="E3" s="83">
        <v>2009</v>
      </c>
      <c r="F3" s="83">
        <v>2010</v>
      </c>
      <c r="G3" s="83">
        <v>2011</v>
      </c>
      <c r="H3" s="83">
        <v>2012</v>
      </c>
      <c r="I3" s="83">
        <v>2013</v>
      </c>
      <c r="J3" s="83">
        <v>2014</v>
      </c>
      <c r="K3" s="83">
        <v>2015</v>
      </c>
      <c r="L3" s="83">
        <v>2016</v>
      </c>
    </row>
    <row r="4" spans="1:13" x14ac:dyDescent="0.25">
      <c r="A4" s="25" t="s">
        <v>177</v>
      </c>
      <c r="B4" s="25"/>
      <c r="C4" s="84">
        <v>7219.0687201917526</v>
      </c>
      <c r="D4" s="84">
        <v>7276.9520400628562</v>
      </c>
      <c r="E4" s="84">
        <v>5935.4024202705696</v>
      </c>
      <c r="F4" s="84">
        <v>8879.1470329311687</v>
      </c>
      <c r="G4" s="84">
        <v>10721.031282565797</v>
      </c>
      <c r="H4" s="84">
        <v>10730.942210401816</v>
      </c>
      <c r="I4" s="84">
        <v>9820.7478280872583</v>
      </c>
      <c r="J4" s="84">
        <v>8874.9060769625194</v>
      </c>
      <c r="K4" s="84">
        <v>8174.9932293081592</v>
      </c>
      <c r="L4" s="84">
        <v>10168.367285688868</v>
      </c>
      <c r="M4" s="240"/>
    </row>
    <row r="5" spans="1:13" x14ac:dyDescent="0.25">
      <c r="A5" s="25" t="s">
        <v>178</v>
      </c>
      <c r="B5" s="25"/>
      <c r="C5" s="84">
        <v>4187.4032129251573</v>
      </c>
      <c r="D5" s="84">
        <v>5586.0346055150185</v>
      </c>
      <c r="E5" s="84">
        <v>6790.9480920625147</v>
      </c>
      <c r="F5" s="84">
        <v>7744.6314899523886</v>
      </c>
      <c r="G5" s="84">
        <v>10235.353079840146</v>
      </c>
      <c r="H5" s="84">
        <v>10745.515758961699</v>
      </c>
      <c r="I5" s="84">
        <v>8536.2794900494937</v>
      </c>
      <c r="J5" s="84">
        <v>6729.0722178974011</v>
      </c>
      <c r="K5" s="84">
        <v>6536.8565620916115</v>
      </c>
      <c r="L5" s="84">
        <v>7266.6062404091153</v>
      </c>
      <c r="M5" s="240"/>
    </row>
    <row r="6" spans="1:13" x14ac:dyDescent="0.25">
      <c r="A6" s="1" t="s">
        <v>179</v>
      </c>
      <c r="C6" s="84">
        <v>2539.4072801646053</v>
      </c>
      <c r="D6" s="84">
        <v>1468.2951198311805</v>
      </c>
      <c r="E6" s="84">
        <v>1233.2203045912822</v>
      </c>
      <c r="F6" s="84">
        <v>1696.0733253334295</v>
      </c>
      <c r="G6" s="84">
        <v>1522.5406592484687</v>
      </c>
      <c r="H6" s="84">
        <v>1352.3374325660052</v>
      </c>
      <c r="I6" s="84">
        <v>1413.8433873410634</v>
      </c>
      <c r="J6" s="84">
        <v>1503.5472338862523</v>
      </c>
      <c r="K6" s="84">
        <v>1506.7224184186537</v>
      </c>
      <c r="L6" s="84">
        <v>1465.5124362924942</v>
      </c>
      <c r="M6" s="240"/>
    </row>
    <row r="7" spans="1:13" x14ac:dyDescent="0.25">
      <c r="A7" s="1" t="s">
        <v>180</v>
      </c>
      <c r="C7" s="84">
        <v>538.233568262017</v>
      </c>
      <c r="D7" s="84">
        <v>595.44527574297194</v>
      </c>
      <c r="E7" s="84">
        <v>214.08494407795499</v>
      </c>
      <c r="F7" s="84">
        <v>118.20838016762899</v>
      </c>
      <c r="G7" s="84">
        <v>219.44862884541499</v>
      </c>
      <c r="H7" s="84">
        <v>209.569981439488</v>
      </c>
      <c r="I7" s="84">
        <v>479.2518043975009</v>
      </c>
      <c r="J7" s="84">
        <v>331.07695278478701</v>
      </c>
      <c r="K7" s="84">
        <v>137.79635297098301</v>
      </c>
      <c r="L7" s="84">
        <v>119.93616545629101</v>
      </c>
      <c r="M7" s="240"/>
    </row>
    <row r="8" spans="1:13" x14ac:dyDescent="0.25">
      <c r="A8" s="1" t="s">
        <v>181</v>
      </c>
      <c r="C8" s="84">
        <v>1032.9556582579808</v>
      </c>
      <c r="D8" s="84">
        <v>1135.6647188208904</v>
      </c>
      <c r="E8" s="84">
        <v>1115.8065786717914</v>
      </c>
      <c r="F8" s="84">
        <v>1578.8088600715344</v>
      </c>
      <c r="G8" s="84">
        <v>2426.735952128829</v>
      </c>
      <c r="H8" s="84">
        <v>2575.3341204307012</v>
      </c>
      <c r="I8" s="84">
        <v>1776.0595258877415</v>
      </c>
      <c r="J8" s="84">
        <v>1522.5135211197114</v>
      </c>
      <c r="K8" s="84">
        <v>1541.6724338588276</v>
      </c>
      <c r="L8" s="84">
        <v>1655.9292457940699</v>
      </c>
      <c r="M8" s="240"/>
    </row>
    <row r="9" spans="1:13" x14ac:dyDescent="0.2">
      <c r="A9" s="1" t="s">
        <v>182</v>
      </c>
      <c r="C9" s="84">
        <v>595.09949347270776</v>
      </c>
      <c r="D9" s="84">
        <v>662.76975228062634</v>
      </c>
      <c r="E9" s="84">
        <v>591.21348325130839</v>
      </c>
      <c r="F9" s="84">
        <v>841.62143845581932</v>
      </c>
      <c r="G9" s="84">
        <v>775.59494796720764</v>
      </c>
      <c r="H9" s="84">
        <v>558.25922602627895</v>
      </c>
      <c r="I9" s="84">
        <v>527.71235375709966</v>
      </c>
      <c r="J9" s="84">
        <v>539.5582164992918</v>
      </c>
      <c r="K9" s="84">
        <v>341.685340655076</v>
      </c>
      <c r="L9" s="84">
        <v>344.26226528241506</v>
      </c>
      <c r="M9" s="240"/>
    </row>
    <row r="10" spans="1:13" x14ac:dyDescent="0.25">
      <c r="A10" s="1" t="s">
        <v>183</v>
      </c>
      <c r="C10" s="84">
        <v>285.41642566243098</v>
      </c>
      <c r="D10" s="84">
        <v>385.08789704585701</v>
      </c>
      <c r="E10" s="84">
        <v>297.68320635250899</v>
      </c>
      <c r="F10" s="84">
        <v>523.27650585695505</v>
      </c>
      <c r="G10" s="84">
        <v>1030.072291616872</v>
      </c>
      <c r="H10" s="84">
        <v>844.8284799506572</v>
      </c>
      <c r="I10" s="84">
        <v>856.80847467289618</v>
      </c>
      <c r="J10" s="84">
        <v>646.70480025804579</v>
      </c>
      <c r="K10" s="84">
        <v>350.00259655641497</v>
      </c>
      <c r="L10" s="84">
        <v>343.75473560885104</v>
      </c>
      <c r="M10" s="240"/>
    </row>
    <row r="11" spans="1:13" x14ac:dyDescent="0.25">
      <c r="A11" s="1" t="s">
        <v>184</v>
      </c>
      <c r="C11" s="84">
        <v>991.16764057624141</v>
      </c>
      <c r="D11" s="84">
        <v>943.09487178572181</v>
      </c>
      <c r="E11" s="84">
        <v>275.96500791530212</v>
      </c>
      <c r="F11" s="84">
        <v>491.9356947636328</v>
      </c>
      <c r="G11" s="84">
        <v>563.68947023926762</v>
      </c>
      <c r="H11" s="84">
        <v>428.26749069318208</v>
      </c>
      <c r="I11" s="84">
        <v>355.52074602744028</v>
      </c>
      <c r="J11" s="84">
        <v>360.16193124196127</v>
      </c>
      <c r="K11" s="84">
        <v>219.63469285986599</v>
      </c>
      <c r="L11" s="84">
        <v>272.67154160154439</v>
      </c>
      <c r="M11" s="240"/>
    </row>
    <row r="12" spans="1:13" x14ac:dyDescent="0.25">
      <c r="A12" s="1" t="s">
        <v>185</v>
      </c>
      <c r="C12" s="84">
        <v>50.600247423758653</v>
      </c>
      <c r="D12" s="84">
        <v>47.623667214277958</v>
      </c>
      <c r="E12" s="84">
        <v>27.489491084697907</v>
      </c>
      <c r="F12" s="84">
        <v>29.128838236367177</v>
      </c>
      <c r="G12" s="84">
        <v>31.208521760732285</v>
      </c>
      <c r="H12" s="84">
        <v>21.6183863068179</v>
      </c>
      <c r="I12" s="84">
        <v>23.221805972559654</v>
      </c>
      <c r="J12" s="84">
        <v>37.872977758038765</v>
      </c>
      <c r="K12" s="84">
        <v>26.956227140133979</v>
      </c>
      <c r="L12" s="84">
        <v>14.999100398455615</v>
      </c>
      <c r="M12" s="240"/>
    </row>
    <row r="13" spans="1:13" x14ac:dyDescent="0.25">
      <c r="C13" s="29"/>
    </row>
    <row r="14" spans="1:13" x14ac:dyDescent="0.25">
      <c r="A14" s="21" t="s">
        <v>35</v>
      </c>
      <c r="B14" s="21"/>
      <c r="C14" s="85">
        <f t="shared" ref="C14:J14" si="0">SUM(C4:C12)</f>
        <v>17439.352246936651</v>
      </c>
      <c r="D14" s="85">
        <f t="shared" si="0"/>
        <v>18100.9679482994</v>
      </c>
      <c r="E14" s="85">
        <f t="shared" si="0"/>
        <v>16481.813528277929</v>
      </c>
      <c r="F14" s="85">
        <f t="shared" si="0"/>
        <v>21902.831565768924</v>
      </c>
      <c r="G14" s="85">
        <f t="shared" si="0"/>
        <v>27525.674834212732</v>
      </c>
      <c r="H14" s="85">
        <f t="shared" si="0"/>
        <v>27466.673086776646</v>
      </c>
      <c r="I14" s="85">
        <f t="shared" si="0"/>
        <v>23789.445416193052</v>
      </c>
      <c r="J14" s="85">
        <f t="shared" si="0"/>
        <v>20545.413928408008</v>
      </c>
      <c r="K14" s="57">
        <f>SUM(K4:K12)</f>
        <v>18836.319853859728</v>
      </c>
      <c r="L14" s="57">
        <f>SUM(L4:L12)</f>
        <v>21652.039016532101</v>
      </c>
    </row>
    <row r="15" spans="1:13" s="27" customFormat="1" x14ac:dyDescent="0.25">
      <c r="A15" s="44"/>
      <c r="B15" s="44"/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13" s="27" customFormat="1" x14ac:dyDescent="0.25">
      <c r="C16" s="28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">
      <c r="A17" s="2" t="s">
        <v>920</v>
      </c>
      <c r="B17" s="2"/>
    </row>
    <row r="18" spans="1:12" x14ac:dyDescent="0.25">
      <c r="A18" s="1" t="s">
        <v>918</v>
      </c>
    </row>
    <row r="19" spans="1:12" x14ac:dyDescent="0.25">
      <c r="A19" s="74" t="s">
        <v>1</v>
      </c>
      <c r="B19" s="74" t="s">
        <v>640</v>
      </c>
      <c r="C19" s="83">
        <v>2007</v>
      </c>
      <c r="D19" s="83">
        <v>2008</v>
      </c>
      <c r="E19" s="83">
        <v>2009</v>
      </c>
      <c r="F19" s="83">
        <v>2010</v>
      </c>
      <c r="G19" s="83">
        <v>2011</v>
      </c>
      <c r="H19" s="83">
        <v>2012</v>
      </c>
      <c r="I19" s="83">
        <v>2013</v>
      </c>
      <c r="J19" s="83">
        <v>2014</v>
      </c>
      <c r="K19" s="83">
        <v>2015</v>
      </c>
      <c r="L19" s="83">
        <v>2016</v>
      </c>
    </row>
    <row r="20" spans="1:12" x14ac:dyDescent="0.25">
      <c r="A20" s="25" t="s">
        <v>177</v>
      </c>
      <c r="B20" s="55" t="s">
        <v>189</v>
      </c>
      <c r="C20" s="84">
        <v>1121.9424399999998</v>
      </c>
      <c r="D20" s="84">
        <v>1243.0921780000001</v>
      </c>
      <c r="E20" s="84">
        <v>1246.1711079999998</v>
      </c>
      <c r="F20" s="84">
        <v>1256.1313640000003</v>
      </c>
      <c r="G20" s="84">
        <v>1262.237985</v>
      </c>
      <c r="H20" s="84">
        <v>1405.5533140000002</v>
      </c>
      <c r="I20" s="84">
        <v>1403.9670750000002</v>
      </c>
      <c r="J20" s="84">
        <v>1402.417778</v>
      </c>
      <c r="K20" s="84">
        <v>1751.5973160000001</v>
      </c>
      <c r="L20" s="84">
        <v>2492.4748870000003</v>
      </c>
    </row>
    <row r="21" spans="1:12" x14ac:dyDescent="0.25">
      <c r="A21" s="25" t="s">
        <v>178</v>
      </c>
      <c r="B21" s="55" t="s">
        <v>192</v>
      </c>
      <c r="C21" s="84">
        <v>5967.3943619999991</v>
      </c>
      <c r="D21" s="84">
        <v>6417.683814</v>
      </c>
      <c r="E21" s="84">
        <v>6972.1969499999996</v>
      </c>
      <c r="F21" s="84">
        <v>6334.5532089999997</v>
      </c>
      <c r="G21" s="84">
        <v>6492.2497979999989</v>
      </c>
      <c r="H21" s="84">
        <v>6427.0524130000013</v>
      </c>
      <c r="I21" s="84">
        <v>6047.3659180000004</v>
      </c>
      <c r="J21" s="84">
        <v>5323.3804000000009</v>
      </c>
      <c r="K21" s="84">
        <v>5641.7128549999998</v>
      </c>
      <c r="L21" s="84">
        <v>5810.3506559999996</v>
      </c>
    </row>
    <row r="22" spans="1:12" x14ac:dyDescent="0.25">
      <c r="A22" s="1" t="s">
        <v>179</v>
      </c>
      <c r="B22" s="55" t="s">
        <v>194</v>
      </c>
      <c r="C22" s="84">
        <v>1272.656301</v>
      </c>
      <c r="D22" s="84">
        <v>1457.1284639999999</v>
      </c>
      <c r="E22" s="84">
        <v>1372.5174649999999</v>
      </c>
      <c r="F22" s="84">
        <v>1314.0726309999998</v>
      </c>
      <c r="G22" s="84">
        <v>1007.2882920000002</v>
      </c>
      <c r="H22" s="84">
        <v>1016.2970770000001</v>
      </c>
      <c r="I22" s="84">
        <v>1079.006396</v>
      </c>
      <c r="J22" s="84">
        <v>1149.2442489999999</v>
      </c>
      <c r="K22" s="84">
        <v>1217.306257</v>
      </c>
      <c r="L22" s="84">
        <v>1113.5895599999999</v>
      </c>
    </row>
    <row r="23" spans="1:12" x14ac:dyDescent="0.25">
      <c r="A23" s="1" t="s">
        <v>180</v>
      </c>
      <c r="B23" s="55" t="s">
        <v>196</v>
      </c>
      <c r="C23" s="236">
        <v>40.359925000000004</v>
      </c>
      <c r="D23" s="236">
        <v>39.690534</v>
      </c>
      <c r="E23" s="236">
        <v>16.249386999999999</v>
      </c>
      <c r="F23" s="236">
        <v>6.1603579999999996</v>
      </c>
      <c r="G23" s="236">
        <v>6.5176329999999991</v>
      </c>
      <c r="H23" s="236">
        <v>6.9355449999999994</v>
      </c>
      <c r="I23" s="236">
        <v>21.204193999999998</v>
      </c>
      <c r="J23" s="236">
        <v>17.144968000000002</v>
      </c>
      <c r="K23" s="236">
        <v>8.9059539999999995</v>
      </c>
      <c r="L23" s="236">
        <v>7.1238969999999986</v>
      </c>
    </row>
    <row r="24" spans="1:12" x14ac:dyDescent="0.25">
      <c r="A24" s="1" t="s">
        <v>181</v>
      </c>
      <c r="B24" s="55" t="s">
        <v>194</v>
      </c>
      <c r="C24" s="84">
        <v>416.63830099999996</v>
      </c>
      <c r="D24" s="84">
        <v>524.99695399999996</v>
      </c>
      <c r="E24" s="84">
        <v>681.50997000000007</v>
      </c>
      <c r="F24" s="84">
        <v>769.96655399999997</v>
      </c>
      <c r="G24" s="84">
        <v>987.66261499999996</v>
      </c>
      <c r="H24" s="84">
        <v>1169.6602899999998</v>
      </c>
      <c r="I24" s="84">
        <v>855.15530999999999</v>
      </c>
      <c r="J24" s="84">
        <v>771.45482600000003</v>
      </c>
      <c r="K24" s="84">
        <v>934.00496799999996</v>
      </c>
      <c r="L24" s="84">
        <v>941.4404310000001</v>
      </c>
    </row>
    <row r="25" spans="1:12" x14ac:dyDescent="0.2">
      <c r="A25" s="1" t="s">
        <v>182</v>
      </c>
      <c r="B25" s="55" t="s">
        <v>194</v>
      </c>
      <c r="C25" s="235">
        <v>41.111622999999994</v>
      </c>
      <c r="D25" s="235">
        <v>38.263483999999998</v>
      </c>
      <c r="E25" s="235">
        <v>37.071149999999996</v>
      </c>
      <c r="F25" s="235">
        <v>39.02278900000001</v>
      </c>
      <c r="G25" s="235">
        <v>31.899958000000002</v>
      </c>
      <c r="H25" s="235">
        <v>25.545801000000001</v>
      </c>
      <c r="I25" s="235">
        <v>23.824697999999998</v>
      </c>
      <c r="J25" s="235">
        <v>24.640213999999997</v>
      </c>
      <c r="K25" s="235">
        <v>20.111056000000001</v>
      </c>
      <c r="L25" s="235">
        <v>19.371681000000002</v>
      </c>
    </row>
    <row r="26" spans="1:12" x14ac:dyDescent="0.25">
      <c r="A26" s="1" t="s">
        <v>183</v>
      </c>
      <c r="B26" s="55" t="s">
        <v>194</v>
      </c>
      <c r="C26" s="235">
        <v>7.1777029999999993</v>
      </c>
      <c r="D26" s="235">
        <v>6.8411140000000001</v>
      </c>
      <c r="E26" s="235">
        <v>6.7791249999999996</v>
      </c>
      <c r="F26" s="235">
        <v>7.959607000000001</v>
      </c>
      <c r="G26" s="235">
        <v>9.2557340000000003</v>
      </c>
      <c r="H26" s="235">
        <v>9.7848829999999989</v>
      </c>
      <c r="I26" s="235">
        <v>10.373199999999999</v>
      </c>
      <c r="J26" s="235">
        <v>11.368120999999999</v>
      </c>
      <c r="K26" s="235">
        <v>11.646831000000001</v>
      </c>
      <c r="L26" s="235">
        <v>11.359424000000001</v>
      </c>
    </row>
    <row r="27" spans="1:12" x14ac:dyDescent="0.25">
      <c r="A27" s="1" t="s">
        <v>184</v>
      </c>
      <c r="B27" s="55" t="s">
        <v>194</v>
      </c>
      <c r="C27" s="235">
        <v>16.161707224000001</v>
      </c>
      <c r="D27" s="235">
        <v>18.255964222000003</v>
      </c>
      <c r="E27" s="235">
        <v>12.22908432</v>
      </c>
      <c r="F27" s="235">
        <v>16.693816124000001</v>
      </c>
      <c r="G27" s="235">
        <v>19.451061820000003</v>
      </c>
      <c r="H27" s="235">
        <v>17.877299378000004</v>
      </c>
      <c r="I27" s="235">
        <v>18.448508504000003</v>
      </c>
      <c r="J27" s="235">
        <v>16.477174284000004</v>
      </c>
      <c r="K27" s="235">
        <v>17.754669809999999</v>
      </c>
      <c r="L27" s="235">
        <v>24.406133279999999</v>
      </c>
    </row>
    <row r="28" spans="1:12" x14ac:dyDescent="0.25">
      <c r="C28" s="29"/>
    </row>
    <row r="31" spans="1:12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5" t="s">
        <v>163</v>
      </c>
      <c r="B33" s="5"/>
      <c r="C33" s="13"/>
      <c r="D33" s="11"/>
      <c r="E33" s="11"/>
      <c r="F33" s="11"/>
      <c r="G33" s="11"/>
      <c r="H33" s="11"/>
      <c r="I33" s="11"/>
      <c r="J33" s="11"/>
      <c r="K33" s="11"/>
      <c r="L33" s="11"/>
    </row>
    <row r="34" spans="1:12" x14ac:dyDescent="0.2">
      <c r="A34" s="27" t="s">
        <v>164</v>
      </c>
      <c r="B34" s="27"/>
    </row>
    <row r="35" spans="1:12" x14ac:dyDescent="0.25">
      <c r="A35" s="27" t="s">
        <v>165</v>
      </c>
      <c r="B35" s="27"/>
    </row>
    <row r="36" spans="1:12" x14ac:dyDescent="0.25">
      <c r="A36" s="6" t="s">
        <v>166</v>
      </c>
      <c r="B36" s="6"/>
      <c r="C36" s="14"/>
      <c r="D36" s="12"/>
      <c r="E36" s="12"/>
      <c r="F36" s="12"/>
      <c r="G36" s="12"/>
      <c r="H36" s="12"/>
      <c r="I36" s="12"/>
      <c r="J36" s="12"/>
      <c r="K36" s="12"/>
      <c r="L36" s="1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7"/>
  <sheetViews>
    <sheetView topLeftCell="A7" workbookViewId="0">
      <selection activeCell="I33" sqref="I33"/>
    </sheetView>
  </sheetViews>
  <sheetFormatPr baseColWidth="10" defaultColWidth="11.5703125" defaultRowHeight="12" x14ac:dyDescent="0.2"/>
  <cols>
    <col min="1" max="1" width="11.85546875" style="9" customWidth="1"/>
    <col min="2" max="9" width="14.7109375" style="9" customWidth="1"/>
    <col min="10" max="16384" width="11.5703125" style="1"/>
  </cols>
  <sheetData>
    <row r="1" spans="1:9" x14ac:dyDescent="0.2">
      <c r="A1" s="45" t="s">
        <v>776</v>
      </c>
    </row>
    <row r="4" spans="1:9" x14ac:dyDescent="0.2">
      <c r="A4" s="203" t="s">
        <v>199</v>
      </c>
      <c r="B4" s="203" t="s">
        <v>200</v>
      </c>
      <c r="C4" s="203" t="s">
        <v>201</v>
      </c>
      <c r="D4" s="203" t="s">
        <v>202</v>
      </c>
      <c r="E4" s="203" t="s">
        <v>203</v>
      </c>
      <c r="F4" s="203" t="s">
        <v>204</v>
      </c>
      <c r="G4" s="203" t="s">
        <v>205</v>
      </c>
      <c r="H4" s="203" t="s">
        <v>91</v>
      </c>
      <c r="I4" s="203" t="s">
        <v>206</v>
      </c>
    </row>
    <row r="5" spans="1:9" x14ac:dyDescent="0.25">
      <c r="B5" s="10" t="s">
        <v>207</v>
      </c>
      <c r="C5" s="8" t="s">
        <v>208</v>
      </c>
      <c r="D5" s="10" t="s">
        <v>207</v>
      </c>
      <c r="E5" s="38" t="s">
        <v>208</v>
      </c>
      <c r="F5" s="10" t="s">
        <v>207</v>
      </c>
      <c r="G5" s="38" t="s">
        <v>207</v>
      </c>
      <c r="H5" s="10" t="s">
        <v>209</v>
      </c>
      <c r="I5" s="38" t="s">
        <v>631</v>
      </c>
    </row>
    <row r="6" spans="1:9" x14ac:dyDescent="0.25">
      <c r="B6" s="10" t="s">
        <v>777</v>
      </c>
      <c r="C6" s="8" t="s">
        <v>778</v>
      </c>
      <c r="D6" s="10" t="s">
        <v>777</v>
      </c>
      <c r="E6" s="38" t="s">
        <v>779</v>
      </c>
      <c r="F6" s="10" t="s">
        <v>777</v>
      </c>
      <c r="G6" s="38" t="s">
        <v>777</v>
      </c>
      <c r="H6" s="10" t="s">
        <v>780</v>
      </c>
      <c r="I6" s="38" t="s">
        <v>781</v>
      </c>
    </row>
    <row r="7" spans="1:9" x14ac:dyDescent="0.25">
      <c r="B7" s="10"/>
      <c r="C7" s="8"/>
      <c r="D7" s="10"/>
      <c r="E7" s="38"/>
      <c r="F7" s="10"/>
      <c r="G7" s="38"/>
      <c r="H7" s="10"/>
      <c r="I7" s="38"/>
    </row>
    <row r="8" spans="1:9" ht="10.15" customHeight="1" x14ac:dyDescent="0.25">
      <c r="A8" s="9">
        <v>1995</v>
      </c>
      <c r="B8" s="37">
        <v>133.19999999999999</v>
      </c>
      <c r="C8" s="37">
        <v>384.2</v>
      </c>
      <c r="D8" s="37">
        <v>46.8</v>
      </c>
      <c r="E8" s="37">
        <v>5.19</v>
      </c>
      <c r="F8" s="37">
        <v>28.6</v>
      </c>
      <c r="G8" s="37">
        <v>294.5</v>
      </c>
      <c r="H8" s="37">
        <v>16.5</v>
      </c>
      <c r="I8" s="37">
        <v>7.9</v>
      </c>
    </row>
    <row r="9" spans="1:9" ht="10.15" customHeight="1" x14ac:dyDescent="0.25">
      <c r="A9" s="9">
        <v>1996</v>
      </c>
      <c r="B9" s="37">
        <v>103.89</v>
      </c>
      <c r="C9" s="37">
        <v>387.8</v>
      </c>
      <c r="D9" s="37">
        <v>46.5</v>
      </c>
      <c r="E9" s="37">
        <v>5.18</v>
      </c>
      <c r="F9" s="37">
        <v>35.1</v>
      </c>
      <c r="G9" s="37">
        <v>289</v>
      </c>
      <c r="H9" s="37">
        <v>20.5</v>
      </c>
      <c r="I9" s="37">
        <v>3.78</v>
      </c>
    </row>
    <row r="10" spans="1:9" ht="10.15" customHeight="1" x14ac:dyDescent="0.25">
      <c r="A10" s="9">
        <v>1997</v>
      </c>
      <c r="B10" s="37">
        <v>103.22</v>
      </c>
      <c r="C10" s="37">
        <v>331.2</v>
      </c>
      <c r="D10" s="37">
        <v>59.7</v>
      </c>
      <c r="E10" s="37">
        <v>4.8899999999999997</v>
      </c>
      <c r="F10" s="37">
        <v>28</v>
      </c>
      <c r="G10" s="37">
        <v>264.39999999999998</v>
      </c>
      <c r="H10" s="37">
        <v>20.100000000000001</v>
      </c>
      <c r="I10" s="37">
        <v>4.3</v>
      </c>
    </row>
    <row r="11" spans="1:9" ht="10.15" customHeight="1" x14ac:dyDescent="0.25">
      <c r="A11" s="9">
        <v>1998</v>
      </c>
      <c r="B11" s="37">
        <v>74.97</v>
      </c>
      <c r="C11" s="37">
        <v>294.10000000000002</v>
      </c>
      <c r="D11" s="37">
        <v>46.5</v>
      </c>
      <c r="E11" s="37">
        <v>5.53</v>
      </c>
      <c r="F11" s="37">
        <v>24</v>
      </c>
      <c r="G11" s="37">
        <v>261.39999999999998</v>
      </c>
      <c r="H11" s="37">
        <v>21</v>
      </c>
      <c r="I11" s="37">
        <v>3.41</v>
      </c>
    </row>
    <row r="12" spans="1:9" ht="10.15" customHeight="1" x14ac:dyDescent="0.25">
      <c r="A12" s="9">
        <v>1999</v>
      </c>
      <c r="B12" s="37">
        <v>71.38</v>
      </c>
      <c r="C12" s="37">
        <v>278.8</v>
      </c>
      <c r="D12" s="37">
        <v>48.8</v>
      </c>
      <c r="E12" s="37">
        <v>5.25</v>
      </c>
      <c r="F12" s="37">
        <v>22.8</v>
      </c>
      <c r="G12" s="37">
        <v>254.4</v>
      </c>
      <c r="H12" s="37">
        <v>17.399999999999999</v>
      </c>
      <c r="I12" s="37">
        <v>2.65</v>
      </c>
    </row>
    <row r="13" spans="1:9" ht="10.15" customHeight="1" x14ac:dyDescent="0.25">
      <c r="A13" s="9">
        <v>2000</v>
      </c>
      <c r="B13" s="37">
        <v>82.29</v>
      </c>
      <c r="C13" s="37">
        <v>279</v>
      </c>
      <c r="D13" s="37">
        <v>51.2</v>
      </c>
      <c r="E13" s="37">
        <v>5</v>
      </c>
      <c r="F13" s="37">
        <v>20.6</v>
      </c>
      <c r="G13" s="37">
        <v>253.4</v>
      </c>
      <c r="H13" s="37">
        <v>18.5</v>
      </c>
      <c r="I13" s="37">
        <v>2.5499999999999998</v>
      </c>
    </row>
    <row r="14" spans="1:9" ht="10.15" customHeight="1" x14ac:dyDescent="0.25">
      <c r="A14" s="9">
        <v>2001</v>
      </c>
      <c r="B14" s="37">
        <v>71.569999999999993</v>
      </c>
      <c r="C14" s="37">
        <v>271.14</v>
      </c>
      <c r="D14" s="37">
        <v>40.200000000000003</v>
      </c>
      <c r="E14" s="37">
        <v>4.37</v>
      </c>
      <c r="F14" s="37">
        <v>21.59</v>
      </c>
      <c r="G14" s="37" t="s">
        <v>782</v>
      </c>
      <c r="H14" s="37">
        <v>19.399999999999999</v>
      </c>
      <c r="I14" s="37">
        <v>2.36</v>
      </c>
    </row>
    <row r="15" spans="1:9" ht="10.15" customHeight="1" x14ac:dyDescent="0.25">
      <c r="A15" s="9">
        <v>2002</v>
      </c>
      <c r="B15" s="37">
        <v>70.650000000000006</v>
      </c>
      <c r="C15" s="37">
        <v>310.01</v>
      </c>
      <c r="D15" s="37">
        <v>35.31</v>
      </c>
      <c r="E15" s="37">
        <v>4.5999999999999996</v>
      </c>
      <c r="F15" s="37">
        <v>20.53</v>
      </c>
      <c r="G15" s="37" t="s">
        <v>783</v>
      </c>
      <c r="H15" s="37">
        <v>19</v>
      </c>
      <c r="I15" s="37">
        <v>3.77</v>
      </c>
    </row>
    <row r="16" spans="1:9" ht="10.15" customHeight="1" x14ac:dyDescent="0.25">
      <c r="A16" s="9">
        <v>2003</v>
      </c>
      <c r="B16" s="37">
        <v>80.73</v>
      </c>
      <c r="C16" s="37">
        <v>363.78</v>
      </c>
      <c r="D16" s="37">
        <v>37.58</v>
      </c>
      <c r="E16" s="37">
        <v>4.88</v>
      </c>
      <c r="F16" s="37">
        <v>23.39</v>
      </c>
      <c r="G16" s="37" t="s">
        <v>784</v>
      </c>
      <c r="H16" s="37">
        <v>15.9</v>
      </c>
      <c r="I16" s="37">
        <v>5.32</v>
      </c>
    </row>
    <row r="17" spans="1:12" ht="10.15" customHeight="1" x14ac:dyDescent="0.25">
      <c r="A17" s="9">
        <v>2004</v>
      </c>
      <c r="B17" s="37">
        <v>130.22</v>
      </c>
      <c r="C17" s="37">
        <v>409.56</v>
      </c>
      <c r="D17" s="37">
        <v>47.53</v>
      </c>
      <c r="E17" s="37">
        <v>6.66</v>
      </c>
      <c r="F17" s="37">
        <v>40.29</v>
      </c>
      <c r="G17" s="37" t="s">
        <v>785</v>
      </c>
      <c r="H17" s="37">
        <v>21.5</v>
      </c>
      <c r="I17" s="37">
        <v>16.420000000000002</v>
      </c>
    </row>
    <row r="18" spans="1:12" ht="10.15" customHeight="1" x14ac:dyDescent="0.25">
      <c r="A18" s="9">
        <v>2005</v>
      </c>
      <c r="B18" s="37">
        <v>167.09</v>
      </c>
      <c r="C18" s="37">
        <v>444.99</v>
      </c>
      <c r="D18" s="37">
        <v>62.68</v>
      </c>
      <c r="E18" s="37">
        <v>7.31</v>
      </c>
      <c r="F18" s="37">
        <v>44.24</v>
      </c>
      <c r="G18" s="37" t="s">
        <v>786</v>
      </c>
      <c r="H18" s="37">
        <v>32.700000000000003</v>
      </c>
      <c r="I18" s="37">
        <v>31.73</v>
      </c>
    </row>
    <row r="19" spans="1:12" ht="10.15" customHeight="1" x14ac:dyDescent="0.25">
      <c r="A19" s="9">
        <v>2006</v>
      </c>
      <c r="B19" s="37">
        <v>305.29000000000002</v>
      </c>
      <c r="C19" s="37">
        <v>604.34</v>
      </c>
      <c r="D19" s="37">
        <v>148.75</v>
      </c>
      <c r="E19" s="37">
        <v>11.55</v>
      </c>
      <c r="F19" s="37">
        <v>58.5</v>
      </c>
      <c r="G19" s="37" t="s">
        <v>787</v>
      </c>
      <c r="H19" s="37">
        <v>37.4</v>
      </c>
      <c r="I19" s="37">
        <v>24.75</v>
      </c>
    </row>
    <row r="20" spans="1:12" ht="10.15" customHeight="1" x14ac:dyDescent="0.25">
      <c r="A20" s="9">
        <v>2007</v>
      </c>
      <c r="B20" s="37">
        <v>323.25</v>
      </c>
      <c r="C20" s="37">
        <v>696.43</v>
      </c>
      <c r="D20" s="37">
        <v>147.24</v>
      </c>
      <c r="E20" s="37">
        <v>13.38</v>
      </c>
      <c r="F20" s="37">
        <v>118.41</v>
      </c>
      <c r="G20" s="37" t="s">
        <v>788</v>
      </c>
      <c r="H20" s="37">
        <v>39.840000000000003</v>
      </c>
      <c r="I20" s="37">
        <v>30.17</v>
      </c>
    </row>
    <row r="21" spans="1:12" ht="10.15" customHeight="1" x14ac:dyDescent="0.25">
      <c r="A21" s="9">
        <v>2008</v>
      </c>
      <c r="B21" s="37">
        <v>315.32</v>
      </c>
      <c r="C21" s="37">
        <v>872.37</v>
      </c>
      <c r="D21" s="37">
        <v>84.82</v>
      </c>
      <c r="E21" s="37">
        <v>14.99</v>
      </c>
      <c r="F21" s="37">
        <v>94.56</v>
      </c>
      <c r="G21" s="37" t="s">
        <v>789</v>
      </c>
      <c r="H21" s="37">
        <v>57.5</v>
      </c>
      <c r="I21" s="37">
        <v>28.74</v>
      </c>
    </row>
    <row r="22" spans="1:12" ht="10.15" customHeight="1" x14ac:dyDescent="0.25">
      <c r="A22" s="9">
        <v>2009</v>
      </c>
      <c r="B22" s="37">
        <v>234.22</v>
      </c>
      <c r="C22" s="37">
        <v>973.66</v>
      </c>
      <c r="D22" s="37">
        <v>75.25</v>
      </c>
      <c r="E22" s="37">
        <v>14.67</v>
      </c>
      <c r="F22" s="37">
        <v>78.3</v>
      </c>
      <c r="G22" s="37" t="s">
        <v>790</v>
      </c>
      <c r="H22" s="37">
        <v>43.78</v>
      </c>
      <c r="I22" s="37">
        <v>11.12</v>
      </c>
    </row>
    <row r="23" spans="1:12" ht="10.15" customHeight="1" x14ac:dyDescent="0.25">
      <c r="A23" s="9">
        <v>2010</v>
      </c>
      <c r="B23" s="37">
        <v>341.98</v>
      </c>
      <c r="C23" s="37">
        <v>1226.6600000000001</v>
      </c>
      <c r="D23" s="37">
        <v>97.92</v>
      </c>
      <c r="E23" s="37">
        <v>20.190000000000001</v>
      </c>
      <c r="F23" s="37">
        <v>97.41</v>
      </c>
      <c r="G23" s="37" t="s">
        <v>791</v>
      </c>
      <c r="H23" s="37">
        <v>68.17</v>
      </c>
      <c r="I23" s="37">
        <v>15.8</v>
      </c>
    </row>
    <row r="24" spans="1:12" ht="10.15" customHeight="1" x14ac:dyDescent="0.25">
      <c r="A24" s="9">
        <v>2011</v>
      </c>
      <c r="B24" s="37">
        <v>399.66</v>
      </c>
      <c r="C24" s="37">
        <v>1573.16</v>
      </c>
      <c r="D24" s="37">
        <v>99.36</v>
      </c>
      <c r="E24" s="37">
        <v>35.119999999999997</v>
      </c>
      <c r="F24" s="37">
        <v>108.76</v>
      </c>
      <c r="G24" s="37" t="s">
        <v>792</v>
      </c>
      <c r="H24" s="37">
        <v>167.79</v>
      </c>
      <c r="I24" s="37">
        <v>15.45</v>
      </c>
    </row>
    <row r="25" spans="1:12" ht="10.15" customHeight="1" x14ac:dyDescent="0.25">
      <c r="A25" s="9">
        <v>2012</v>
      </c>
      <c r="B25" s="37">
        <v>360.59</v>
      </c>
      <c r="C25" s="37">
        <v>1668.86</v>
      </c>
      <c r="D25" s="37">
        <v>88.29</v>
      </c>
      <c r="E25" s="37">
        <v>31.15</v>
      </c>
      <c r="F25" s="37">
        <v>93.5</v>
      </c>
      <c r="G25" s="37" t="s">
        <v>793</v>
      </c>
      <c r="H25" s="37">
        <v>128.53</v>
      </c>
      <c r="I25" s="37">
        <v>12.74</v>
      </c>
    </row>
    <row r="26" spans="1:12" ht="10.15" customHeight="1" x14ac:dyDescent="0.25">
      <c r="A26" s="9">
        <v>2013</v>
      </c>
      <c r="B26" s="37">
        <v>332.12</v>
      </c>
      <c r="C26" s="37">
        <v>1409.51</v>
      </c>
      <c r="D26" s="37">
        <v>86.59</v>
      </c>
      <c r="E26" s="37">
        <v>23.79</v>
      </c>
      <c r="F26" s="37">
        <v>97.12</v>
      </c>
      <c r="G26" s="37" t="s">
        <v>794</v>
      </c>
      <c r="H26" s="37">
        <v>135.36000000000001</v>
      </c>
      <c r="I26" s="37">
        <v>10.32</v>
      </c>
    </row>
    <row r="27" spans="1:12" ht="10.15" customHeight="1" x14ac:dyDescent="0.25">
      <c r="A27" s="9">
        <v>2014</v>
      </c>
      <c r="B27" s="37">
        <v>311.26</v>
      </c>
      <c r="C27" s="37">
        <v>1266.06</v>
      </c>
      <c r="D27" s="37">
        <v>98.18</v>
      </c>
      <c r="E27" s="37">
        <v>19.079999999999998</v>
      </c>
      <c r="F27" s="37">
        <v>95.07</v>
      </c>
      <c r="G27" s="37" t="s">
        <v>795</v>
      </c>
      <c r="H27" s="37">
        <v>96.84</v>
      </c>
      <c r="I27" s="37">
        <v>11.393000000000001</v>
      </c>
    </row>
    <row r="28" spans="1:12" ht="10.15" customHeight="1" x14ac:dyDescent="0.25">
      <c r="A28" s="9">
        <v>2015</v>
      </c>
      <c r="B28" s="37">
        <v>249.23</v>
      </c>
      <c r="C28" s="37">
        <v>1159.82</v>
      </c>
      <c r="D28" s="37">
        <v>87.47</v>
      </c>
      <c r="E28" s="37">
        <v>15.68</v>
      </c>
      <c r="F28" s="37">
        <v>80.900000000000006</v>
      </c>
      <c r="G28" s="37" t="s">
        <v>796</v>
      </c>
      <c r="H28" s="37">
        <v>55.21</v>
      </c>
      <c r="I28" s="37">
        <v>6.6520000000000001</v>
      </c>
      <c r="J28" s="90"/>
    </row>
    <row r="29" spans="1:12" s="90" customFormat="1" ht="10.9" customHeight="1" x14ac:dyDescent="0.25">
      <c r="A29" s="204">
        <v>2016</v>
      </c>
      <c r="B29" s="205">
        <f>AVERAGE(B30:B41)</f>
        <v>220.59249999999997</v>
      </c>
      <c r="C29" s="205">
        <f>AVERAGE(C30:C41)</f>
        <v>1248.1625000000001</v>
      </c>
      <c r="D29" s="205">
        <f>AVERAGE(D30:D41)</f>
        <v>94.832499999999996</v>
      </c>
      <c r="E29" s="205">
        <v>17.14</v>
      </c>
      <c r="F29" s="205">
        <v>84.89</v>
      </c>
      <c r="G29" s="205" t="s">
        <v>797</v>
      </c>
      <c r="H29" s="205">
        <f>AVERAGE(H30:H41)</f>
        <v>57.705833333333345</v>
      </c>
      <c r="I29" s="205">
        <f>AVERAGE(I30:I41)</f>
        <v>6.4840833333333334</v>
      </c>
      <c r="J29" s="1"/>
      <c r="K29" s="1"/>
      <c r="L29" s="1"/>
    </row>
    <row r="30" spans="1:12" s="90" customFormat="1" ht="10.9" customHeight="1" x14ac:dyDescent="0.25">
      <c r="A30" s="206" t="s">
        <v>798</v>
      </c>
      <c r="B30" s="89">
        <v>202.43</v>
      </c>
      <c r="C30" s="89">
        <v>1095.6600000000001</v>
      </c>
      <c r="D30" s="89">
        <v>68.59</v>
      </c>
      <c r="E30" s="89">
        <v>14.02</v>
      </c>
      <c r="F30" s="89">
        <v>74.7</v>
      </c>
      <c r="G30" s="89">
        <v>624.92999999999995</v>
      </c>
      <c r="H30" s="89">
        <v>41.25</v>
      </c>
      <c r="I30" s="89">
        <v>5.3529999999999998</v>
      </c>
      <c r="J30" s="1"/>
      <c r="K30" s="1"/>
      <c r="L30" s="1"/>
    </row>
    <row r="31" spans="1:12" s="90" customFormat="1" ht="10.9" customHeight="1" x14ac:dyDescent="0.25">
      <c r="A31" s="206" t="s">
        <v>799</v>
      </c>
      <c r="B31" s="89">
        <v>208.45</v>
      </c>
      <c r="C31" s="89">
        <v>1194.8900000000001</v>
      </c>
      <c r="D31" s="89">
        <v>77.599999999999994</v>
      </c>
      <c r="E31" s="89">
        <v>15.07</v>
      </c>
      <c r="F31" s="89">
        <v>80.36</v>
      </c>
      <c r="G31" s="89">
        <v>710.07</v>
      </c>
      <c r="H31" s="89">
        <v>46.18</v>
      </c>
      <c r="I31" s="89">
        <v>5.2519999999999998</v>
      </c>
      <c r="J31" s="1"/>
      <c r="K31" s="1"/>
      <c r="L31" s="1"/>
    </row>
    <row r="32" spans="1:12" s="90" customFormat="1" ht="10.9" customHeight="1" x14ac:dyDescent="0.25">
      <c r="A32" s="206" t="s">
        <v>800</v>
      </c>
      <c r="B32" s="89">
        <v>224.42</v>
      </c>
      <c r="C32" s="89">
        <v>1246.31</v>
      </c>
      <c r="D32" s="89">
        <v>81.86</v>
      </c>
      <c r="E32" s="89">
        <v>15.42</v>
      </c>
      <c r="F32" s="89">
        <v>82.01</v>
      </c>
      <c r="G32" s="89">
        <v>770.92</v>
      </c>
      <c r="H32" s="89">
        <v>55.52</v>
      </c>
      <c r="I32" s="89">
        <v>5.36</v>
      </c>
      <c r="J32" s="1"/>
      <c r="K32" s="1"/>
      <c r="L32" s="1"/>
    </row>
    <row r="33" spans="1:12" s="90" customFormat="1" ht="10.9" customHeight="1" x14ac:dyDescent="0.25">
      <c r="A33" s="206" t="s">
        <v>801</v>
      </c>
      <c r="B33" s="89">
        <v>220.04</v>
      </c>
      <c r="C33" s="89">
        <v>1241.45</v>
      </c>
      <c r="D33" s="89">
        <v>83.98</v>
      </c>
      <c r="E33" s="89">
        <v>16.260000000000002</v>
      </c>
      <c r="F33" s="89">
        <v>78.41</v>
      </c>
      <c r="G33" s="89">
        <v>774.17</v>
      </c>
      <c r="H33" s="89">
        <v>59.58</v>
      </c>
      <c r="I33" s="89">
        <v>5.5960000000000001</v>
      </c>
      <c r="J33" s="1"/>
      <c r="K33" s="1"/>
      <c r="L33" s="1"/>
    </row>
    <row r="34" spans="1:12" s="90" customFormat="1" ht="10.9" customHeight="1" x14ac:dyDescent="0.25">
      <c r="A34" s="206" t="s">
        <v>802</v>
      </c>
      <c r="B34" s="89">
        <v>213.57</v>
      </c>
      <c r="C34" s="89">
        <v>1259.76</v>
      </c>
      <c r="D34" s="89">
        <v>84.88</v>
      </c>
      <c r="E34" s="89">
        <v>16.89</v>
      </c>
      <c r="F34" s="89">
        <v>77.77</v>
      </c>
      <c r="G34" s="89">
        <v>759.57</v>
      </c>
      <c r="H34" s="89">
        <v>54.85</v>
      </c>
      <c r="I34" s="89">
        <v>7.4560000000000004</v>
      </c>
      <c r="J34" s="1"/>
      <c r="K34" s="1"/>
      <c r="L34" s="1"/>
    </row>
    <row r="35" spans="1:12" s="90" customFormat="1" ht="10.9" customHeight="1" x14ac:dyDescent="0.25">
      <c r="A35" s="206" t="s">
        <v>803</v>
      </c>
      <c r="B35" s="89">
        <v>210.04</v>
      </c>
      <c r="C35" s="89">
        <v>1273.58</v>
      </c>
      <c r="D35" s="89">
        <v>91.76</v>
      </c>
      <c r="E35" s="89">
        <v>17.18</v>
      </c>
      <c r="F35" s="89">
        <v>77.739999999999995</v>
      </c>
      <c r="G35" s="89">
        <v>770.44</v>
      </c>
      <c r="H35" s="89">
        <v>51.36</v>
      </c>
      <c r="I35" s="89">
        <v>7.859</v>
      </c>
      <c r="J35" s="1"/>
      <c r="K35" s="1"/>
      <c r="L35" s="1"/>
    </row>
    <row r="36" spans="1:12" s="90" customFormat="1" ht="10.9" customHeight="1" x14ac:dyDescent="0.25">
      <c r="A36" s="206" t="s">
        <v>804</v>
      </c>
      <c r="B36" s="89">
        <v>220.25</v>
      </c>
      <c r="C36" s="89">
        <v>1337.43</v>
      </c>
      <c r="D36" s="89">
        <v>99.1</v>
      </c>
      <c r="E36" s="89">
        <v>19.93</v>
      </c>
      <c r="F36" s="89">
        <v>83.23</v>
      </c>
      <c r="G36" s="89">
        <v>808.9</v>
      </c>
      <c r="H36" s="89">
        <v>56.57</v>
      </c>
      <c r="I36" s="89">
        <v>6.6559999999999997</v>
      </c>
      <c r="J36" s="1"/>
      <c r="K36" s="1"/>
      <c r="L36" s="1"/>
    </row>
    <row r="37" spans="1:12" s="90" customFormat="1" ht="10.9" customHeight="1" x14ac:dyDescent="0.25">
      <c r="A37" s="206" t="s">
        <v>805</v>
      </c>
      <c r="B37" s="89">
        <v>215.83</v>
      </c>
      <c r="C37" s="89">
        <v>1340.86</v>
      </c>
      <c r="D37" s="89">
        <v>103.54</v>
      </c>
      <c r="E37" s="89">
        <v>19.64</v>
      </c>
      <c r="F37" s="89">
        <v>83.41</v>
      </c>
      <c r="G37" s="89">
        <v>835.22</v>
      </c>
      <c r="H37" s="89">
        <v>60.47</v>
      </c>
      <c r="I37" s="89">
        <v>7.3860000000000001</v>
      </c>
      <c r="J37" s="1"/>
      <c r="K37" s="1"/>
      <c r="L37" s="1"/>
    </row>
    <row r="38" spans="1:12" s="90" customFormat="1" ht="10.9" customHeight="1" x14ac:dyDescent="0.25">
      <c r="A38" s="206" t="s">
        <v>806</v>
      </c>
      <c r="B38" s="89">
        <v>213.51</v>
      </c>
      <c r="C38" s="89">
        <v>1326.62</v>
      </c>
      <c r="D38" s="89">
        <v>104</v>
      </c>
      <c r="E38" s="89">
        <v>19.28</v>
      </c>
      <c r="F38" s="89">
        <v>88.09</v>
      </c>
      <c r="G38" s="89">
        <v>888.58</v>
      </c>
      <c r="H38" s="89">
        <v>56.67</v>
      </c>
      <c r="I38" s="89">
        <v>6.9749999999999996</v>
      </c>
      <c r="J38" s="1"/>
      <c r="K38" s="1"/>
      <c r="L38" s="1"/>
    </row>
    <row r="39" spans="1:12" s="90" customFormat="1" ht="10.9" customHeight="1" x14ac:dyDescent="0.25">
      <c r="A39" s="206" t="s">
        <v>807</v>
      </c>
      <c r="B39" s="89">
        <v>214.65</v>
      </c>
      <c r="C39" s="89">
        <v>1268.93</v>
      </c>
      <c r="D39" s="89">
        <v>104.97</v>
      </c>
      <c r="E39" s="89">
        <v>17.739999999999998</v>
      </c>
      <c r="F39" s="89">
        <v>92.53</v>
      </c>
      <c r="G39" s="89">
        <v>915.46</v>
      </c>
      <c r="H39" s="89">
        <v>58.02</v>
      </c>
      <c r="I39" s="89">
        <v>6.6689999999999996</v>
      </c>
      <c r="J39" s="1"/>
      <c r="K39" s="1"/>
      <c r="L39" s="1"/>
    </row>
    <row r="40" spans="1:12" s="90" customFormat="1" ht="10.9" customHeight="1" x14ac:dyDescent="0.25">
      <c r="A40" s="206" t="s">
        <v>808</v>
      </c>
      <c r="B40" s="89">
        <v>246.9</v>
      </c>
      <c r="C40" s="89">
        <v>1240.29</v>
      </c>
      <c r="D40" s="89">
        <v>116.52</v>
      </c>
      <c r="E40" s="89">
        <v>17.420000000000002</v>
      </c>
      <c r="F40" s="89">
        <v>98.83</v>
      </c>
      <c r="G40" s="89">
        <v>963.2</v>
      </c>
      <c r="H40" s="89">
        <v>72.25</v>
      </c>
      <c r="I40" s="89">
        <v>6.609</v>
      </c>
      <c r="J40" s="1"/>
      <c r="K40" s="1"/>
      <c r="L40" s="1"/>
    </row>
    <row r="41" spans="1:12" s="90" customFormat="1" ht="10.9" customHeight="1" x14ac:dyDescent="0.25">
      <c r="A41" s="206" t="s">
        <v>809</v>
      </c>
      <c r="B41" s="89">
        <v>257.02</v>
      </c>
      <c r="C41" s="89">
        <v>1152.17</v>
      </c>
      <c r="D41" s="89">
        <v>121.19</v>
      </c>
      <c r="E41" s="89">
        <v>16.38</v>
      </c>
      <c r="F41" s="89">
        <v>101.19</v>
      </c>
      <c r="G41" s="89">
        <v>965.53</v>
      </c>
      <c r="H41" s="89">
        <v>79.75</v>
      </c>
      <c r="I41" s="89">
        <v>6.6379999999999999</v>
      </c>
      <c r="J41" s="1"/>
      <c r="K41" s="1"/>
      <c r="L41" s="1"/>
    </row>
    <row r="43" spans="1:12" s="208" customFormat="1" ht="9" customHeight="1" x14ac:dyDescent="0.15">
      <c r="A43" s="207" t="s">
        <v>210</v>
      </c>
      <c r="B43" s="207"/>
      <c r="C43" s="207"/>
      <c r="D43" s="207"/>
      <c r="E43" s="207"/>
      <c r="F43" s="207"/>
      <c r="G43" s="207"/>
      <c r="H43" s="207"/>
      <c r="I43" s="207"/>
    </row>
    <row r="44" spans="1:12" s="208" customFormat="1" ht="9" customHeight="1" x14ac:dyDescent="0.15">
      <c r="A44" s="209" t="s">
        <v>211</v>
      </c>
      <c r="B44" s="209"/>
      <c r="C44" s="209"/>
      <c r="D44" s="209"/>
      <c r="E44" s="209"/>
      <c r="F44" s="209"/>
      <c r="G44" s="209"/>
      <c r="H44" s="209"/>
      <c r="I44" s="209"/>
    </row>
    <row r="45" spans="1:12" s="208" customFormat="1" ht="9" customHeight="1" x14ac:dyDescent="0.15">
      <c r="A45" s="209" t="s">
        <v>212</v>
      </c>
      <c r="B45" s="209"/>
      <c r="C45" s="209"/>
      <c r="D45" s="209"/>
      <c r="E45" s="209"/>
      <c r="F45" s="209"/>
      <c r="G45" s="209"/>
      <c r="H45" s="209"/>
      <c r="I45" s="209"/>
    </row>
    <row r="46" spans="1:12" s="208" customFormat="1" ht="9" customHeight="1" x14ac:dyDescent="0.15">
      <c r="A46" s="209" t="s">
        <v>810</v>
      </c>
      <c r="B46" s="209"/>
      <c r="C46" s="209"/>
      <c r="D46" s="209"/>
      <c r="E46" s="209"/>
      <c r="F46" s="209"/>
      <c r="G46" s="209"/>
      <c r="H46" s="209"/>
      <c r="I46" s="209"/>
    </row>
    <row r="47" spans="1:12" s="208" customFormat="1" ht="9" customHeight="1" x14ac:dyDescent="0.15">
      <c r="A47" s="210" t="s">
        <v>213</v>
      </c>
      <c r="B47" s="210"/>
      <c r="C47" s="210"/>
      <c r="D47" s="210"/>
      <c r="E47" s="210"/>
      <c r="F47" s="210"/>
      <c r="G47" s="210"/>
      <c r="H47" s="210"/>
      <c r="I47" s="21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8"/>
  <sheetViews>
    <sheetView zoomScale="85" zoomScaleNormal="85" workbookViewId="0">
      <selection activeCell="I33" sqref="I33"/>
    </sheetView>
  </sheetViews>
  <sheetFormatPr baseColWidth="10" defaultColWidth="11.5703125" defaultRowHeight="12" x14ac:dyDescent="0.2"/>
  <cols>
    <col min="1" max="1" width="14.28515625" style="1" customWidth="1"/>
    <col min="2" max="8" width="10.42578125" style="9" customWidth="1"/>
    <col min="9" max="11" width="10.42578125" style="1" customWidth="1"/>
    <col min="12" max="16384" width="11.5703125" style="1"/>
  </cols>
  <sheetData>
    <row r="1" spans="1:11" x14ac:dyDescent="0.2">
      <c r="A1" s="2" t="s">
        <v>818</v>
      </c>
    </row>
    <row r="2" spans="1:11" x14ac:dyDescent="0.25">
      <c r="A2" s="1" t="s">
        <v>214</v>
      </c>
    </row>
    <row r="5" spans="1:11" x14ac:dyDescent="0.2">
      <c r="A5" s="4" t="s">
        <v>215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>
        <v>2016</v>
      </c>
    </row>
    <row r="6" spans="1:11" x14ac:dyDescent="0.25">
      <c r="A6" s="1" t="s">
        <v>35</v>
      </c>
      <c r="B6" s="37">
        <f>SUM(B8:B18)</f>
        <v>15.503772000000001</v>
      </c>
      <c r="C6" s="37">
        <f t="shared" ref="C6:K6" si="0">SUM(C8:C18)</f>
        <v>15.584955999999998</v>
      </c>
      <c r="D6" s="37">
        <f t="shared" si="0"/>
        <v>15.918888999999997</v>
      </c>
      <c r="E6" s="37">
        <f t="shared" si="0"/>
        <v>16.138849999999998</v>
      </c>
      <c r="F6" s="37">
        <f t="shared" si="0"/>
        <v>16.130911999999999</v>
      </c>
      <c r="G6" s="37">
        <f t="shared" si="0"/>
        <v>16.890222000000001</v>
      </c>
      <c r="H6" s="37">
        <f t="shared" si="0"/>
        <v>18.168835999999999</v>
      </c>
      <c r="I6" s="37">
        <f t="shared" si="0"/>
        <v>18.477522413987003</v>
      </c>
      <c r="J6" s="37">
        <f t="shared" si="0"/>
        <v>19.076817419958996</v>
      </c>
      <c r="K6" s="37">
        <f t="shared" si="0"/>
        <v>19.473858557924</v>
      </c>
    </row>
    <row r="7" spans="1:11" x14ac:dyDescent="0.25">
      <c r="B7" s="10"/>
      <c r="C7" s="10"/>
      <c r="D7" s="38"/>
      <c r="E7" s="10"/>
      <c r="F7" s="38"/>
      <c r="G7" s="10"/>
      <c r="H7" s="38"/>
      <c r="I7" s="10"/>
      <c r="J7" s="10"/>
      <c r="K7" s="10"/>
    </row>
    <row r="8" spans="1:11" ht="11.45" customHeight="1" x14ac:dyDescent="0.25">
      <c r="A8" s="1" t="s">
        <v>216</v>
      </c>
      <c r="B8" s="37">
        <v>5.5570000000000004</v>
      </c>
      <c r="C8" s="37">
        <v>5.3280000000000003</v>
      </c>
      <c r="D8" s="91">
        <v>5.3940000000000001</v>
      </c>
      <c r="E8" s="37">
        <v>5.4188999999999998</v>
      </c>
      <c r="F8" s="91">
        <v>5.2628000000000004</v>
      </c>
      <c r="G8" s="37">
        <v>5.4338999999999995</v>
      </c>
      <c r="H8" s="91">
        <v>5.7759999999999998</v>
      </c>
      <c r="I8" s="37">
        <v>5.7496</v>
      </c>
      <c r="J8" s="37">
        <v>5.76</v>
      </c>
      <c r="K8" s="37">
        <v>5.5</v>
      </c>
    </row>
    <row r="9" spans="1:11" ht="11.45" customHeight="1" x14ac:dyDescent="0.25">
      <c r="A9" s="61" t="s">
        <v>845</v>
      </c>
      <c r="B9" s="244">
        <v>1.1907719999999999</v>
      </c>
      <c r="C9" s="244">
        <v>1.2679559999999999</v>
      </c>
      <c r="D9" s="244">
        <v>1.2758889999999998</v>
      </c>
      <c r="E9" s="244">
        <v>1.2471829999999999</v>
      </c>
      <c r="F9" s="244">
        <v>1.2351099999999999</v>
      </c>
      <c r="G9" s="244">
        <v>1.2987629999999999</v>
      </c>
      <c r="H9" s="244">
        <v>1.3756389999999998</v>
      </c>
      <c r="I9" s="244">
        <v>1.3776424139870005</v>
      </c>
      <c r="J9" s="244">
        <v>1.7008174199590003</v>
      </c>
      <c r="K9" s="244">
        <v>2.3538585579239997</v>
      </c>
    </row>
    <row r="10" spans="1:11" ht="11.45" customHeight="1" x14ac:dyDescent="0.25">
      <c r="A10" s="1" t="s">
        <v>217</v>
      </c>
      <c r="B10" s="37">
        <v>0.94599999999999995</v>
      </c>
      <c r="C10" s="37">
        <v>1.0900000000000001</v>
      </c>
      <c r="D10" s="91">
        <v>1.07</v>
      </c>
      <c r="E10" s="37">
        <v>1.2</v>
      </c>
      <c r="F10" s="91">
        <v>1.31</v>
      </c>
      <c r="G10" s="37">
        <v>1.58</v>
      </c>
      <c r="H10" s="91">
        <v>1.6</v>
      </c>
      <c r="I10" s="37">
        <v>1.76</v>
      </c>
      <c r="J10" s="37">
        <v>1.71</v>
      </c>
      <c r="K10" s="37">
        <v>1.74</v>
      </c>
    </row>
    <row r="11" spans="1:11" ht="11.45" customHeight="1" x14ac:dyDescent="0.25">
      <c r="A11" s="1" t="s">
        <v>219</v>
      </c>
      <c r="B11" s="37">
        <v>1.17</v>
      </c>
      <c r="C11" s="37">
        <v>1.31</v>
      </c>
      <c r="D11" s="37">
        <v>1.18</v>
      </c>
      <c r="E11" s="37">
        <v>1.1100000000000001</v>
      </c>
      <c r="F11" s="37">
        <v>1.1100000000000001</v>
      </c>
      <c r="G11" s="37">
        <v>1.17</v>
      </c>
      <c r="H11" s="37">
        <v>1.25</v>
      </c>
      <c r="I11" s="37">
        <v>1.36</v>
      </c>
      <c r="J11" s="37">
        <v>1.38</v>
      </c>
      <c r="K11" s="37">
        <v>1.41</v>
      </c>
    </row>
    <row r="12" spans="1:11" ht="11.45" customHeight="1" x14ac:dyDescent="0.25">
      <c r="A12" s="1" t="s">
        <v>221</v>
      </c>
      <c r="B12" s="37">
        <v>0.87</v>
      </c>
      <c r="C12" s="37">
        <v>0.88600000000000001</v>
      </c>
      <c r="D12" s="37">
        <v>0.85399999999999998</v>
      </c>
      <c r="E12" s="37">
        <v>0.87</v>
      </c>
      <c r="F12" s="37">
        <v>0.95799999999999996</v>
      </c>
      <c r="G12" s="37">
        <v>0.91400000000000003</v>
      </c>
      <c r="H12" s="37">
        <v>1</v>
      </c>
      <c r="I12" s="37">
        <v>0.97</v>
      </c>
      <c r="J12" s="37">
        <v>0.97099999999999997</v>
      </c>
      <c r="K12" s="37">
        <v>0.97</v>
      </c>
    </row>
    <row r="13" spans="1:11" ht="11.45" customHeight="1" x14ac:dyDescent="0.25">
      <c r="A13" s="1" t="s">
        <v>220</v>
      </c>
      <c r="B13" s="37">
        <v>0.14799999999999999</v>
      </c>
      <c r="C13" s="37">
        <v>0.23400000000000001</v>
      </c>
      <c r="D13" s="37">
        <v>0.31</v>
      </c>
      <c r="E13" s="37">
        <v>0.42</v>
      </c>
      <c r="F13" s="37">
        <v>0.53</v>
      </c>
      <c r="G13" s="37">
        <v>0.66</v>
      </c>
      <c r="H13" s="37">
        <v>0.97</v>
      </c>
      <c r="I13" s="37">
        <v>1.03</v>
      </c>
      <c r="J13" s="37">
        <v>1.02</v>
      </c>
      <c r="K13" s="37">
        <v>0.91</v>
      </c>
    </row>
    <row r="14" spans="1:11" ht="11.45" customHeight="1" x14ac:dyDescent="0.25">
      <c r="A14" s="1" t="s">
        <v>223</v>
      </c>
      <c r="B14" s="37">
        <v>0.50900000000000001</v>
      </c>
      <c r="C14" s="37">
        <v>0.55500000000000005</v>
      </c>
      <c r="D14" s="37">
        <v>0.69699999999999995</v>
      </c>
      <c r="E14" s="37">
        <v>0.67200000000000004</v>
      </c>
      <c r="F14" s="37">
        <v>0.66300000000000003</v>
      </c>
      <c r="G14" s="37">
        <v>0.69499999999999995</v>
      </c>
      <c r="H14" s="37">
        <v>0.76</v>
      </c>
      <c r="I14" s="37">
        <v>0.70799999999999996</v>
      </c>
      <c r="J14" s="37">
        <v>0.71199999999999997</v>
      </c>
      <c r="K14" s="37">
        <v>0.74</v>
      </c>
    </row>
    <row r="15" spans="1:11" ht="11.45" customHeight="1" x14ac:dyDescent="0.2">
      <c r="A15" s="1" t="s">
        <v>224</v>
      </c>
      <c r="B15" s="37">
        <v>0.59599999999999997</v>
      </c>
      <c r="C15" s="37">
        <v>0.60699999999999998</v>
      </c>
      <c r="D15" s="37">
        <v>0.495</v>
      </c>
      <c r="E15" s="37">
        <v>0.52300000000000002</v>
      </c>
      <c r="F15" s="37">
        <v>0.56979999999999997</v>
      </c>
      <c r="G15" s="37">
        <v>0.57950000000000002</v>
      </c>
      <c r="H15" s="37">
        <v>0.63190000000000002</v>
      </c>
      <c r="I15" s="37">
        <v>0.69550000000000001</v>
      </c>
      <c r="J15" s="37">
        <v>0.69699999999999995</v>
      </c>
      <c r="K15" s="37">
        <v>0.72</v>
      </c>
    </row>
    <row r="16" spans="1:11" ht="11.45" customHeight="1" x14ac:dyDescent="0.25">
      <c r="A16" s="1" t="s">
        <v>222</v>
      </c>
      <c r="B16" s="37">
        <v>0.74</v>
      </c>
      <c r="C16" s="37">
        <v>0.75</v>
      </c>
      <c r="D16" s="37">
        <v>0.67600000000000005</v>
      </c>
      <c r="E16" s="37">
        <v>0.70299999999999996</v>
      </c>
      <c r="F16" s="37">
        <v>0.71299999999999997</v>
      </c>
      <c r="G16" s="37">
        <v>0.72</v>
      </c>
      <c r="H16" s="37">
        <v>0.72199999999999998</v>
      </c>
      <c r="I16" s="37">
        <v>0.74199999999999999</v>
      </c>
      <c r="J16" s="37">
        <v>0.73199999999999998</v>
      </c>
      <c r="K16" s="37">
        <v>0.71</v>
      </c>
    </row>
    <row r="17" spans="1:11" ht="11.45" customHeight="1" x14ac:dyDescent="0.2">
      <c r="A17" s="1" t="s">
        <v>225</v>
      </c>
      <c r="B17" s="37">
        <v>0.33600000000000002</v>
      </c>
      <c r="C17" s="37">
        <v>0.26900000000000002</v>
      </c>
      <c r="D17" s="37">
        <v>0.22800000000000001</v>
      </c>
      <c r="E17" s="37">
        <v>0.27</v>
      </c>
      <c r="F17" s="37">
        <v>0.44400000000000001</v>
      </c>
      <c r="G17" s="37">
        <v>0.5</v>
      </c>
      <c r="H17" s="37">
        <v>0.48</v>
      </c>
      <c r="I17" s="37">
        <v>0.51500000000000001</v>
      </c>
      <c r="J17" s="37">
        <v>0.59399999999999997</v>
      </c>
      <c r="K17" s="37">
        <v>0.62</v>
      </c>
    </row>
    <row r="18" spans="1:11" ht="11.45" customHeight="1" x14ac:dyDescent="0.25">
      <c r="A18" s="1" t="s">
        <v>228</v>
      </c>
      <c r="B18" s="37">
        <v>3.4409999999999998</v>
      </c>
      <c r="C18" s="37">
        <v>3.2879999999999998</v>
      </c>
      <c r="D18" s="37">
        <v>3.7389999999999999</v>
      </c>
      <c r="E18" s="37">
        <v>3.7047669999999995</v>
      </c>
      <c r="F18" s="37">
        <v>3.3352019999999998</v>
      </c>
      <c r="G18" s="37">
        <v>3.3390590000000007</v>
      </c>
      <c r="H18" s="37">
        <v>3.6032970000000004</v>
      </c>
      <c r="I18" s="37">
        <v>3.5697800000000011</v>
      </c>
      <c r="J18" s="37">
        <v>3.8</v>
      </c>
      <c r="K18" s="37">
        <v>3.8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4"/>
  <sheetViews>
    <sheetView zoomScale="85" zoomScaleNormal="85" workbookViewId="0">
      <selection activeCell="M1" sqref="M1:P1048576"/>
    </sheetView>
  </sheetViews>
  <sheetFormatPr baseColWidth="10" defaultColWidth="11.5703125" defaultRowHeight="12" x14ac:dyDescent="0.2"/>
  <cols>
    <col min="1" max="1" width="41.28515625" style="1" customWidth="1"/>
    <col min="2" max="11" width="9.42578125" style="55" customWidth="1"/>
    <col min="12" max="16384" width="11.5703125" style="1"/>
  </cols>
  <sheetData>
    <row r="1" spans="1:15" x14ac:dyDescent="0.2">
      <c r="A1" s="2" t="s">
        <v>816</v>
      </c>
    </row>
    <row r="2" spans="1:15" x14ac:dyDescent="0.25">
      <c r="A2" s="1" t="s">
        <v>233</v>
      </c>
    </row>
    <row r="4" spans="1:15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5" x14ac:dyDescent="0.25">
      <c r="A5" s="4" t="s">
        <v>234</v>
      </c>
      <c r="B5" s="74">
        <v>2007</v>
      </c>
      <c r="C5" s="74">
        <v>2008</v>
      </c>
      <c r="D5" s="74">
        <v>2009</v>
      </c>
      <c r="E5" s="74">
        <v>2010</v>
      </c>
      <c r="F5" s="74">
        <v>2011</v>
      </c>
      <c r="G5" s="74">
        <v>2012</v>
      </c>
      <c r="H5" s="74">
        <v>2013</v>
      </c>
      <c r="I5" s="74">
        <v>2014</v>
      </c>
      <c r="J5" s="74">
        <v>2015</v>
      </c>
      <c r="K5" s="74" t="s">
        <v>705</v>
      </c>
    </row>
    <row r="6" spans="1:15" x14ac:dyDescent="0.25">
      <c r="A6" s="1" t="s">
        <v>35</v>
      </c>
      <c r="B6" s="56">
        <v>1190772</v>
      </c>
      <c r="C6" s="56">
        <v>1267956</v>
      </c>
      <c r="D6" s="56">
        <v>1275889</v>
      </c>
      <c r="E6" s="56">
        <v>1247183</v>
      </c>
      <c r="F6" s="56">
        <v>1235110</v>
      </c>
      <c r="G6" s="56">
        <v>1298763</v>
      </c>
      <c r="H6" s="56">
        <v>1375639</v>
      </c>
      <c r="I6" s="56">
        <v>1377642.4139870005</v>
      </c>
      <c r="J6" s="56">
        <f>SUM(J8:J28)</f>
        <v>1700817.4199590003</v>
      </c>
      <c r="K6" s="56">
        <f>SUM(K8:K28)</f>
        <v>2353858.5579239996</v>
      </c>
    </row>
    <row r="7" spans="1:15" x14ac:dyDescent="0.25">
      <c r="B7" s="56"/>
      <c r="C7" s="56"/>
      <c r="D7" s="63"/>
      <c r="E7" s="56"/>
      <c r="F7" s="63"/>
      <c r="G7" s="56"/>
      <c r="H7" s="63"/>
      <c r="I7" s="56"/>
      <c r="J7" s="56"/>
      <c r="K7" s="56"/>
    </row>
    <row r="8" spans="1:15" ht="11.45" customHeight="1" x14ac:dyDescent="0.25">
      <c r="A8" s="1" t="s">
        <v>237</v>
      </c>
      <c r="B8" s="56">
        <v>273960</v>
      </c>
      <c r="C8" s="56">
        <v>324172</v>
      </c>
      <c r="D8" s="56">
        <v>308370</v>
      </c>
      <c r="E8" s="56">
        <v>312336</v>
      </c>
      <c r="F8" s="56">
        <v>302905</v>
      </c>
      <c r="G8" s="56">
        <v>278812</v>
      </c>
      <c r="H8" s="56">
        <v>261348</v>
      </c>
      <c r="I8" s="56">
        <v>235276.903792</v>
      </c>
      <c r="J8" s="56">
        <v>255916.96927999999</v>
      </c>
      <c r="K8" s="76">
        <v>522133.96478699998</v>
      </c>
      <c r="N8" s="242"/>
      <c r="O8" s="76"/>
    </row>
    <row r="9" spans="1:15" ht="11.45" customHeight="1" x14ac:dyDescent="0.25">
      <c r="A9" s="1" t="s">
        <v>235</v>
      </c>
      <c r="B9" s="56">
        <v>341324</v>
      </c>
      <c r="C9" s="56">
        <v>358179</v>
      </c>
      <c r="D9" s="63">
        <v>344445</v>
      </c>
      <c r="E9" s="56">
        <v>325043</v>
      </c>
      <c r="F9" s="63">
        <v>347059</v>
      </c>
      <c r="G9" s="56">
        <v>462832</v>
      </c>
      <c r="H9" s="63">
        <v>461058</v>
      </c>
      <c r="I9" s="56">
        <v>362382.2513</v>
      </c>
      <c r="J9" s="56">
        <v>411972.9939</v>
      </c>
      <c r="K9" s="76">
        <v>443625.10165100003</v>
      </c>
      <c r="N9" s="242"/>
      <c r="O9" s="76"/>
    </row>
    <row r="10" spans="1:15" ht="11.45" customHeight="1" x14ac:dyDescent="0.25">
      <c r="A10" s="1" t="s">
        <v>811</v>
      </c>
      <c r="B10" s="56" t="s">
        <v>239</v>
      </c>
      <c r="C10" s="56" t="s">
        <v>239</v>
      </c>
      <c r="D10" s="56" t="s">
        <v>239</v>
      </c>
      <c r="E10" s="56" t="s">
        <v>239</v>
      </c>
      <c r="F10" s="56" t="s">
        <v>239</v>
      </c>
      <c r="G10" s="56" t="s">
        <v>239</v>
      </c>
      <c r="H10" s="56" t="s">
        <v>239</v>
      </c>
      <c r="I10" s="56" t="s">
        <v>239</v>
      </c>
      <c r="J10" s="56">
        <v>6666.7896600000004</v>
      </c>
      <c r="K10" s="76">
        <v>329368.43739899999</v>
      </c>
      <c r="N10" s="242"/>
      <c r="O10" s="76"/>
    </row>
    <row r="11" spans="1:15" ht="11.45" customHeight="1" x14ac:dyDescent="0.25">
      <c r="A11" s="1" t="s">
        <v>236</v>
      </c>
      <c r="B11" s="56">
        <v>359661</v>
      </c>
      <c r="C11" s="56">
        <v>349077</v>
      </c>
      <c r="D11" s="63">
        <v>354039</v>
      </c>
      <c r="E11" s="56">
        <v>334437</v>
      </c>
      <c r="F11" s="63">
        <v>295842</v>
      </c>
      <c r="G11" s="56">
        <v>311111</v>
      </c>
      <c r="H11" s="63">
        <v>307680</v>
      </c>
      <c r="I11" s="56">
        <v>318848.96765599999</v>
      </c>
      <c r="J11" s="56">
        <v>321787.02382200008</v>
      </c>
      <c r="K11" s="76">
        <v>312859.166455</v>
      </c>
      <c r="N11" s="242"/>
      <c r="O11" s="76"/>
    </row>
    <row r="12" spans="1:15" ht="11.45" customHeight="1" x14ac:dyDescent="0.2">
      <c r="A12" s="1" t="s">
        <v>238</v>
      </c>
      <c r="B12" s="56">
        <v>119540</v>
      </c>
      <c r="C12" s="56">
        <v>110769</v>
      </c>
      <c r="D12" s="56">
        <v>107233</v>
      </c>
      <c r="E12" s="56">
        <v>93015</v>
      </c>
      <c r="F12" s="56">
        <v>95262</v>
      </c>
      <c r="G12" s="56">
        <v>51187</v>
      </c>
      <c r="H12" s="56">
        <v>151187</v>
      </c>
      <c r="I12" s="56">
        <v>167116.69089</v>
      </c>
      <c r="J12" s="56">
        <v>203360.28981900003</v>
      </c>
      <c r="K12" s="76">
        <v>221399.22729700006</v>
      </c>
      <c r="N12" s="242"/>
      <c r="O12" s="76"/>
    </row>
    <row r="13" spans="1:15" ht="11.45" customHeight="1" x14ac:dyDescent="0.2">
      <c r="A13" s="1" t="s">
        <v>812</v>
      </c>
      <c r="B13" s="56" t="s">
        <v>239</v>
      </c>
      <c r="C13" s="56" t="s">
        <v>239</v>
      </c>
      <c r="D13" s="56" t="s">
        <v>239</v>
      </c>
      <c r="E13" s="56" t="s">
        <v>239</v>
      </c>
      <c r="F13" s="56" t="s">
        <v>239</v>
      </c>
      <c r="G13" s="56" t="s">
        <v>239</v>
      </c>
      <c r="H13" s="56" t="s">
        <v>239</v>
      </c>
      <c r="I13" s="56">
        <v>70262.114339999986</v>
      </c>
      <c r="J13" s="56">
        <v>182213.66985999999</v>
      </c>
      <c r="K13" s="76">
        <v>168375.53229999999</v>
      </c>
      <c r="N13" s="242"/>
      <c r="O13" s="76"/>
    </row>
    <row r="14" spans="1:15" ht="11.45" customHeight="1" x14ac:dyDescent="0.25">
      <c r="A14" s="1" t="s">
        <v>813</v>
      </c>
      <c r="B14" s="56" t="s">
        <v>239</v>
      </c>
      <c r="C14" s="56" t="s">
        <v>239</v>
      </c>
      <c r="D14" s="56" t="s">
        <v>239</v>
      </c>
      <c r="E14" s="56" t="s">
        <v>239</v>
      </c>
      <c r="F14" s="56" t="s">
        <v>239</v>
      </c>
      <c r="G14" s="56" t="s">
        <v>239</v>
      </c>
      <c r="H14" s="56" t="s">
        <v>239</v>
      </c>
      <c r="I14" s="56" t="s">
        <v>239</v>
      </c>
      <c r="J14" s="56">
        <v>106063.119341</v>
      </c>
      <c r="K14" s="76">
        <v>133438.86025999999</v>
      </c>
      <c r="N14" s="242"/>
      <c r="O14" s="76"/>
    </row>
    <row r="15" spans="1:15" ht="11.45" customHeight="1" x14ac:dyDescent="0.25">
      <c r="A15" s="1" t="s">
        <v>240</v>
      </c>
      <c r="B15" s="56">
        <v>3385</v>
      </c>
      <c r="C15" s="56">
        <v>8985</v>
      </c>
      <c r="D15" s="56">
        <v>9919</v>
      </c>
      <c r="E15" s="56">
        <v>18284</v>
      </c>
      <c r="F15" s="56">
        <v>24347</v>
      </c>
      <c r="G15" s="56">
        <v>24000</v>
      </c>
      <c r="H15" s="56">
        <v>27895</v>
      </c>
      <c r="I15" s="56">
        <v>43910.529000000002</v>
      </c>
      <c r="J15" s="56">
        <v>32315.160500000002</v>
      </c>
      <c r="K15" s="76">
        <v>49170.096599999997</v>
      </c>
      <c r="N15" s="242"/>
      <c r="O15" s="65"/>
    </row>
    <row r="16" spans="1:15" ht="11.45" customHeight="1" x14ac:dyDescent="0.2">
      <c r="A16" s="1" t="s">
        <v>241</v>
      </c>
      <c r="B16" s="56">
        <v>5183</v>
      </c>
      <c r="C16" s="56">
        <v>11812</v>
      </c>
      <c r="D16" s="56">
        <v>18913</v>
      </c>
      <c r="E16" s="56">
        <v>22325</v>
      </c>
      <c r="F16" s="56">
        <v>26958</v>
      </c>
      <c r="G16" s="56">
        <v>33968</v>
      </c>
      <c r="H16" s="56">
        <v>39464</v>
      </c>
      <c r="I16" s="56">
        <v>43012.169012999999</v>
      </c>
      <c r="J16" s="56">
        <v>41030.488606999999</v>
      </c>
      <c r="K16" s="76">
        <v>42523.856615000004</v>
      </c>
    </row>
    <row r="17" spans="1:11" ht="11.45" customHeight="1" x14ac:dyDescent="0.25">
      <c r="A17" s="1" t="s">
        <v>242</v>
      </c>
      <c r="B17" s="56" t="s">
        <v>243</v>
      </c>
      <c r="C17" s="56">
        <v>7675</v>
      </c>
      <c r="D17" s="56">
        <v>38644</v>
      </c>
      <c r="E17" s="56">
        <v>43657</v>
      </c>
      <c r="F17" s="56">
        <v>40245</v>
      </c>
      <c r="G17" s="56">
        <v>37643</v>
      </c>
      <c r="H17" s="56">
        <v>31443</v>
      </c>
      <c r="I17" s="56">
        <v>33679.652047999996</v>
      </c>
      <c r="J17" s="56">
        <v>29886.32374</v>
      </c>
      <c r="K17" s="76">
        <v>32281.908646</v>
      </c>
    </row>
    <row r="18" spans="1:11" ht="11.45" customHeight="1" x14ac:dyDescent="0.25">
      <c r="A18" s="1" t="s">
        <v>245</v>
      </c>
      <c r="B18" s="56">
        <v>18063</v>
      </c>
      <c r="C18" s="56">
        <v>24687</v>
      </c>
      <c r="D18" s="56">
        <v>24042</v>
      </c>
      <c r="E18" s="56">
        <v>23154</v>
      </c>
      <c r="F18" s="56">
        <v>22576</v>
      </c>
      <c r="G18" s="56">
        <v>20887</v>
      </c>
      <c r="H18" s="56">
        <v>18431</v>
      </c>
      <c r="I18" s="56">
        <v>18225.360414000002</v>
      </c>
      <c r="J18" s="56">
        <v>19089.292916999999</v>
      </c>
      <c r="K18" s="76">
        <v>19930.115540000003</v>
      </c>
    </row>
    <row r="19" spans="1:11" ht="11.45" customHeight="1" x14ac:dyDescent="0.25">
      <c r="A19" s="1" t="s">
        <v>244</v>
      </c>
      <c r="B19" s="56">
        <v>18772</v>
      </c>
      <c r="C19" s="56">
        <v>20685</v>
      </c>
      <c r="D19" s="56">
        <v>18443</v>
      </c>
      <c r="E19" s="56">
        <v>19668</v>
      </c>
      <c r="F19" s="56">
        <v>20313</v>
      </c>
      <c r="G19" s="56">
        <v>20258</v>
      </c>
      <c r="H19" s="56">
        <v>19578</v>
      </c>
      <c r="I19" s="56">
        <v>21158.845159</v>
      </c>
      <c r="J19" s="56">
        <v>20334.424174000003</v>
      </c>
      <c r="K19" s="76">
        <v>13342.388325999998</v>
      </c>
    </row>
    <row r="20" spans="1:11" ht="11.45" customHeight="1" x14ac:dyDescent="0.2">
      <c r="A20" s="1" t="s">
        <v>249</v>
      </c>
      <c r="B20" s="56">
        <v>3013</v>
      </c>
      <c r="C20" s="56">
        <v>2929</v>
      </c>
      <c r="D20" s="56">
        <v>2927</v>
      </c>
      <c r="E20" s="56">
        <v>2272</v>
      </c>
      <c r="F20" s="56">
        <v>2103</v>
      </c>
      <c r="G20" s="56">
        <v>2228</v>
      </c>
      <c r="H20" s="56">
        <v>2835</v>
      </c>
      <c r="I20" s="56">
        <v>4248.954189</v>
      </c>
      <c r="J20" s="56">
        <v>9844.5086009999995</v>
      </c>
      <c r="K20" s="76">
        <v>9910.5635949999996</v>
      </c>
    </row>
    <row r="21" spans="1:11" ht="11.45" customHeight="1" x14ac:dyDescent="0.25">
      <c r="A21" s="1" t="s">
        <v>814</v>
      </c>
      <c r="B21" s="56" t="s">
        <v>239</v>
      </c>
      <c r="C21" s="56" t="s">
        <v>239</v>
      </c>
      <c r="D21" s="56" t="s">
        <v>239</v>
      </c>
      <c r="E21" s="56" t="s">
        <v>239</v>
      </c>
      <c r="F21" s="56" t="s">
        <v>239</v>
      </c>
      <c r="G21" s="56">
        <v>2540</v>
      </c>
      <c r="H21" s="56">
        <v>4118</v>
      </c>
      <c r="I21" s="56">
        <v>6909.7186420000007</v>
      </c>
      <c r="J21" s="56">
        <v>7949.2475459999987</v>
      </c>
      <c r="K21" s="76">
        <v>7530.0712750000002</v>
      </c>
    </row>
    <row r="22" spans="1:11" x14ac:dyDescent="0.25">
      <c r="A22" s="1" t="s">
        <v>248</v>
      </c>
      <c r="B22" s="56">
        <v>2175</v>
      </c>
      <c r="C22" s="56">
        <v>3042</v>
      </c>
      <c r="D22" s="56">
        <v>4812</v>
      </c>
      <c r="E22" s="56">
        <v>6023</v>
      </c>
      <c r="F22" s="56">
        <v>4702</v>
      </c>
      <c r="G22" s="56">
        <v>4373</v>
      </c>
      <c r="H22" s="56">
        <v>4970</v>
      </c>
      <c r="I22" s="56">
        <v>4499.0016590000005</v>
      </c>
      <c r="J22" s="56">
        <v>5464.1426260000007</v>
      </c>
      <c r="K22" s="76">
        <v>5981.3771490000008</v>
      </c>
    </row>
    <row r="23" spans="1:11" x14ac:dyDescent="0.25">
      <c r="A23" s="1" t="s">
        <v>55</v>
      </c>
      <c r="B23" s="55" t="s">
        <v>239</v>
      </c>
      <c r="C23" s="55">
        <v>1354</v>
      </c>
      <c r="D23" s="56">
        <v>1389</v>
      </c>
      <c r="E23" s="56">
        <v>1254</v>
      </c>
      <c r="F23" s="56">
        <v>1271</v>
      </c>
      <c r="G23" s="56">
        <v>2394</v>
      </c>
      <c r="H23" s="56">
        <v>3425</v>
      </c>
      <c r="I23" s="56">
        <v>3848.655255000001</v>
      </c>
      <c r="J23" s="56">
        <v>4510.9915529999998</v>
      </c>
      <c r="K23" s="76">
        <v>5702.9583549999998</v>
      </c>
    </row>
    <row r="24" spans="1:11" x14ac:dyDescent="0.25">
      <c r="A24" s="1" t="s">
        <v>247</v>
      </c>
      <c r="B24" s="56">
        <v>5330</v>
      </c>
      <c r="C24" s="56">
        <v>5456</v>
      </c>
      <c r="D24" s="56">
        <v>6524</v>
      </c>
      <c r="E24" s="56">
        <v>6413</v>
      </c>
      <c r="F24" s="56">
        <v>6935</v>
      </c>
      <c r="G24" s="56">
        <v>5034</v>
      </c>
      <c r="H24" s="56">
        <v>3906</v>
      </c>
      <c r="I24" s="56">
        <v>4633.1560210000007</v>
      </c>
      <c r="J24" s="56">
        <v>3341.3769950000001</v>
      </c>
      <c r="K24" s="76">
        <v>3832.8360489999995</v>
      </c>
    </row>
    <row r="25" spans="1:11" x14ac:dyDescent="0.25">
      <c r="A25" s="1" t="s">
        <v>250</v>
      </c>
      <c r="B25" s="55" t="s">
        <v>239</v>
      </c>
      <c r="C25" s="55" t="s">
        <v>239</v>
      </c>
      <c r="D25" s="55" t="s">
        <v>239</v>
      </c>
      <c r="E25" s="55">
        <v>21</v>
      </c>
      <c r="F25" s="55">
        <v>2062</v>
      </c>
      <c r="G25" s="56">
        <v>2175</v>
      </c>
      <c r="H25" s="56">
        <v>2943</v>
      </c>
      <c r="I25" s="56">
        <v>3069.599459</v>
      </c>
      <c r="J25" s="56">
        <v>2932.9722969999998</v>
      </c>
      <c r="K25" s="76">
        <v>3717.1968849999998</v>
      </c>
    </row>
    <row r="26" spans="1:11" x14ac:dyDescent="0.25">
      <c r="A26" s="1" t="s">
        <v>251</v>
      </c>
      <c r="B26" s="56">
        <v>2211</v>
      </c>
      <c r="C26" s="56">
        <v>2693</v>
      </c>
      <c r="D26" s="56">
        <v>2941</v>
      </c>
      <c r="E26" s="56">
        <v>3599</v>
      </c>
      <c r="F26" s="56">
        <v>3213</v>
      </c>
      <c r="G26" s="56">
        <v>2706</v>
      </c>
      <c r="H26" s="56">
        <v>2412</v>
      </c>
      <c r="I26" s="56">
        <v>3006.9205120000001</v>
      </c>
      <c r="J26" s="56">
        <v>3021.501604</v>
      </c>
      <c r="K26" s="76">
        <v>3527.0224800000001</v>
      </c>
    </row>
    <row r="27" spans="1:11" x14ac:dyDescent="0.25">
      <c r="A27" s="1" t="s">
        <v>246</v>
      </c>
      <c r="B27" s="56">
        <v>5240</v>
      </c>
      <c r="C27" s="56">
        <v>5497</v>
      </c>
      <c r="D27" s="56">
        <v>3138</v>
      </c>
      <c r="E27" s="56">
        <v>3737</v>
      </c>
      <c r="F27" s="56">
        <v>4791</v>
      </c>
      <c r="G27" s="56">
        <v>5447</v>
      </c>
      <c r="H27" s="56">
        <v>6513</v>
      </c>
      <c r="I27" s="56">
        <v>6185.9826729999995</v>
      </c>
      <c r="J27" s="56">
        <v>5930.6957899999989</v>
      </c>
      <c r="K27" s="76">
        <v>2653.8507999999997</v>
      </c>
    </row>
    <row r="28" spans="1:11" x14ac:dyDescent="0.25">
      <c r="A28" s="1" t="s">
        <v>253</v>
      </c>
      <c r="B28" s="56">
        <v>30672</v>
      </c>
      <c r="C28" s="56">
        <v>28640</v>
      </c>
      <c r="D28" s="56">
        <v>27934</v>
      </c>
      <c r="E28" s="56">
        <v>29668</v>
      </c>
      <c r="F28" s="56">
        <v>32476</v>
      </c>
      <c r="G28" s="56">
        <v>28818</v>
      </c>
      <c r="H28" s="56">
        <v>23699</v>
      </c>
      <c r="I28" s="56">
        <v>24670.600620999998</v>
      </c>
      <c r="J28" s="56">
        <v>27185.437327</v>
      </c>
      <c r="K28" s="76">
        <v>22554.025459999993</v>
      </c>
    </row>
    <row r="30" spans="1:11" x14ac:dyDescent="0.25">
      <c r="A30" s="5" t="s">
        <v>229</v>
      </c>
      <c r="B30" s="13" t="s">
        <v>606</v>
      </c>
      <c r="C30" s="13"/>
      <c r="D30" s="211"/>
      <c r="E30" s="211"/>
      <c r="F30" s="211"/>
      <c r="G30" s="211"/>
      <c r="H30" s="211"/>
      <c r="I30" s="211"/>
      <c r="J30" s="212"/>
      <c r="K30" s="211"/>
    </row>
    <row r="31" spans="1:11" x14ac:dyDescent="0.2">
      <c r="A31" s="27" t="s">
        <v>596</v>
      </c>
      <c r="B31" s="28" t="s">
        <v>601</v>
      </c>
      <c r="C31" s="28"/>
      <c r="D31" s="72"/>
      <c r="E31" s="72"/>
      <c r="F31" s="72"/>
      <c r="G31" s="72"/>
      <c r="H31" s="72"/>
      <c r="I31" s="72"/>
      <c r="J31" s="72"/>
      <c r="K31" s="72"/>
    </row>
    <row r="32" spans="1:11" x14ac:dyDescent="0.2">
      <c r="A32" s="27" t="s">
        <v>598</v>
      </c>
      <c r="B32" s="28" t="s">
        <v>597</v>
      </c>
      <c r="C32" s="28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27" t="s">
        <v>618</v>
      </c>
      <c r="B33" s="28" t="s">
        <v>599</v>
      </c>
      <c r="C33" s="28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6" t="s">
        <v>815</v>
      </c>
      <c r="B34" s="14" t="s">
        <v>232</v>
      </c>
      <c r="C34" s="14"/>
      <c r="D34" s="213"/>
      <c r="E34" s="213"/>
      <c r="F34" s="213"/>
      <c r="G34" s="213"/>
      <c r="H34" s="213"/>
      <c r="I34" s="213"/>
      <c r="J34" s="213"/>
      <c r="K34" s="213"/>
    </row>
  </sheetData>
  <sortState ref="A31:K34">
    <sortCondition ref="A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N12" sqref="N12"/>
    </sheetView>
  </sheetViews>
  <sheetFormatPr baseColWidth="10" defaultColWidth="11.5703125" defaultRowHeight="12" x14ac:dyDescent="0.2"/>
  <cols>
    <col min="1" max="1" width="25" style="1" customWidth="1"/>
    <col min="2" max="2" width="6.7109375" style="9" customWidth="1"/>
    <col min="3" max="13" width="7.7109375" style="9" customWidth="1"/>
    <col min="14" max="16384" width="11.5703125" style="1"/>
  </cols>
  <sheetData>
    <row r="1" spans="1:13" x14ac:dyDescent="0.2">
      <c r="A1" s="2" t="s">
        <v>909</v>
      </c>
    </row>
    <row r="2" spans="1:13" x14ac:dyDescent="0.25">
      <c r="A2" s="1" t="s">
        <v>9</v>
      </c>
    </row>
    <row r="6" spans="1:13" x14ac:dyDescent="0.25">
      <c r="A6" s="4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17</v>
      </c>
      <c r="I6" s="7" t="s">
        <v>18</v>
      </c>
      <c r="J6" s="7" t="s">
        <v>19</v>
      </c>
      <c r="K6" s="7" t="s">
        <v>20</v>
      </c>
      <c r="L6" s="7" t="s">
        <v>21</v>
      </c>
      <c r="M6" s="7" t="s">
        <v>22</v>
      </c>
    </row>
    <row r="7" spans="1:13" x14ac:dyDescent="0.25">
      <c r="A7" s="1" t="s">
        <v>23</v>
      </c>
      <c r="B7" s="290">
        <v>3.4</v>
      </c>
      <c r="C7" s="290">
        <v>6.2</v>
      </c>
      <c r="D7" s="290">
        <v>3.7</v>
      </c>
      <c r="E7" s="290">
        <v>2.7</v>
      </c>
      <c r="F7" s="290">
        <v>4.9000000000000004</v>
      </c>
      <c r="G7" s="290">
        <v>3.6</v>
      </c>
      <c r="H7" s="290">
        <v>3.7</v>
      </c>
      <c r="I7" s="290">
        <v>5.7</v>
      </c>
      <c r="J7" s="290">
        <v>4.3</v>
      </c>
      <c r="K7" s="290">
        <v>2.2000000000000002</v>
      </c>
      <c r="L7" s="290">
        <v>3.4</v>
      </c>
      <c r="M7" s="290">
        <v>3.2</v>
      </c>
    </row>
    <row r="8" spans="1:13" x14ac:dyDescent="0.25">
      <c r="A8" s="1" t="s">
        <v>686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5" t="s">
        <v>3</v>
      </c>
      <c r="B9" s="290">
        <v>18.600000000000001</v>
      </c>
      <c r="C9" s="290">
        <v>33.700000000000003</v>
      </c>
      <c r="D9" s="290">
        <v>23.4</v>
      </c>
      <c r="E9" s="290">
        <v>27.7</v>
      </c>
      <c r="F9" s="290">
        <v>36.700000000000003</v>
      </c>
      <c r="G9" s="290">
        <v>22.3</v>
      </c>
      <c r="H9" s="290">
        <v>16</v>
      </c>
      <c r="I9" s="290">
        <v>19.8</v>
      </c>
      <c r="J9" s="290">
        <v>16.600000000000001</v>
      </c>
      <c r="K9" s="290">
        <v>21.6</v>
      </c>
      <c r="L9" s="290">
        <v>16.3</v>
      </c>
      <c r="M9" s="290">
        <v>8.6</v>
      </c>
    </row>
    <row r="10" spans="1:13" x14ac:dyDescent="0.25">
      <c r="A10" s="6" t="s">
        <v>686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3" spans="1:13" x14ac:dyDescent="0.25"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</row>
    <row r="19" spans="1:13" x14ac:dyDescent="0.25">
      <c r="A19" s="5" t="s">
        <v>8</v>
      </c>
      <c r="B19" s="5" t="s">
        <v>702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">
      <c r="A20" s="6"/>
      <c r="B20" s="6" t="s">
        <v>703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9"/>
  <sheetViews>
    <sheetView workbookViewId="0">
      <selection activeCell="L1" sqref="L1:N1048576"/>
    </sheetView>
  </sheetViews>
  <sheetFormatPr baseColWidth="10" defaultColWidth="11.5703125" defaultRowHeight="12" x14ac:dyDescent="0.2"/>
  <cols>
    <col min="1" max="1" width="14.7109375" style="1" customWidth="1"/>
    <col min="2" max="7" width="10.7109375" style="9" customWidth="1"/>
    <col min="8" max="11" width="10.7109375" style="1" customWidth="1"/>
    <col min="12" max="16384" width="11.5703125" style="1"/>
  </cols>
  <sheetData>
    <row r="1" spans="1:14" x14ac:dyDescent="0.2">
      <c r="A1" s="2" t="s">
        <v>817</v>
      </c>
    </row>
    <row r="2" spans="1:14" x14ac:dyDescent="0.25">
      <c r="A2" s="1" t="s">
        <v>254</v>
      </c>
    </row>
    <row r="4" spans="1:14" x14ac:dyDescent="0.25">
      <c r="B4" s="3"/>
      <c r="C4" s="3"/>
      <c r="D4" s="3"/>
      <c r="E4" s="3"/>
      <c r="F4" s="3"/>
      <c r="G4" s="3"/>
      <c r="H4" s="3"/>
    </row>
    <row r="5" spans="1:14" x14ac:dyDescent="0.2">
      <c r="A5" s="4" t="s">
        <v>255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846</v>
      </c>
    </row>
    <row r="6" spans="1:14" x14ac:dyDescent="0.25">
      <c r="A6" s="1" t="s">
        <v>35</v>
      </c>
      <c r="B6" s="10">
        <f t="shared" ref="B6:G6" si="0">SUM(B8:B23)</f>
        <v>1190772</v>
      </c>
      <c r="C6" s="10">
        <f t="shared" si="0"/>
        <v>1267956</v>
      </c>
      <c r="D6" s="10">
        <f t="shared" si="0"/>
        <v>1275889</v>
      </c>
      <c r="E6" s="10">
        <f t="shared" si="0"/>
        <v>1247183</v>
      </c>
      <c r="F6" s="10">
        <f t="shared" si="0"/>
        <v>1235110</v>
      </c>
      <c r="G6" s="10">
        <f t="shared" si="0"/>
        <v>1298763</v>
      </c>
      <c r="H6" s="10">
        <f>SUM(H8:H23)</f>
        <v>1375639</v>
      </c>
      <c r="I6" s="10">
        <f>SUM(I8:I23)</f>
        <v>1377642.4139869998</v>
      </c>
      <c r="J6" s="10">
        <f>SUM(J8:J23)</f>
        <v>1700817.4199589998</v>
      </c>
      <c r="K6" s="10">
        <f>SUM(K8:K23)</f>
        <v>2353858.5579240005</v>
      </c>
    </row>
    <row r="7" spans="1:14" x14ac:dyDescent="0.25">
      <c r="B7" s="10"/>
      <c r="C7" s="38"/>
      <c r="D7" s="10"/>
      <c r="E7" s="38"/>
      <c r="F7" s="10"/>
      <c r="G7" s="38"/>
      <c r="H7" s="10"/>
      <c r="I7" s="10"/>
      <c r="J7" s="10"/>
      <c r="K7" s="10"/>
    </row>
    <row r="8" spans="1:14" ht="11.45" customHeight="1" x14ac:dyDescent="0.25">
      <c r="A8" s="1" t="s">
        <v>257</v>
      </c>
      <c r="B8" s="10">
        <v>275051</v>
      </c>
      <c r="C8" s="38">
        <v>325157</v>
      </c>
      <c r="D8" s="10">
        <v>309498</v>
      </c>
      <c r="E8" s="38">
        <v>313608</v>
      </c>
      <c r="F8" s="10">
        <v>304387</v>
      </c>
      <c r="G8" s="38">
        <v>280951</v>
      </c>
      <c r="H8" s="10">
        <v>262824</v>
      </c>
      <c r="I8" s="10">
        <v>236809.09833499999</v>
      </c>
      <c r="J8" s="10">
        <v>257662.90678799999</v>
      </c>
      <c r="K8" s="215">
        <v>524024.34368499997</v>
      </c>
      <c r="M8" s="242"/>
      <c r="N8" s="215"/>
    </row>
    <row r="9" spans="1:14" ht="11.45" customHeight="1" x14ac:dyDescent="0.25">
      <c r="A9" s="1" t="s">
        <v>256</v>
      </c>
      <c r="B9" s="10">
        <v>342446</v>
      </c>
      <c r="C9" s="38">
        <v>361203</v>
      </c>
      <c r="D9" s="10">
        <v>349792</v>
      </c>
      <c r="E9" s="38">
        <v>332280</v>
      </c>
      <c r="F9" s="10">
        <v>353923</v>
      </c>
      <c r="G9" s="38">
        <v>470169</v>
      </c>
      <c r="H9" s="10">
        <v>469656</v>
      </c>
      <c r="I9" s="10">
        <v>371464.71220500005</v>
      </c>
      <c r="J9" s="10">
        <v>422257.4062170001</v>
      </c>
      <c r="K9" s="215">
        <v>454447.17683800007</v>
      </c>
      <c r="M9" s="242"/>
      <c r="N9" s="215"/>
    </row>
    <row r="10" spans="1:14" ht="11.45" customHeight="1" x14ac:dyDescent="0.25">
      <c r="A10" s="1" t="s">
        <v>259</v>
      </c>
      <c r="B10" s="10">
        <v>119540</v>
      </c>
      <c r="C10" s="10">
        <v>110769</v>
      </c>
      <c r="D10" s="10">
        <v>107233</v>
      </c>
      <c r="E10" s="10">
        <v>93015</v>
      </c>
      <c r="F10" s="10">
        <v>95262</v>
      </c>
      <c r="G10" s="10">
        <v>51876</v>
      </c>
      <c r="H10" s="10">
        <v>151187</v>
      </c>
      <c r="I10" s="10">
        <v>167247.01549799999</v>
      </c>
      <c r="J10" s="10">
        <v>309423.40916000004</v>
      </c>
      <c r="K10" s="215">
        <v>354838.08755700005</v>
      </c>
      <c r="M10" s="242"/>
      <c r="N10" s="215"/>
    </row>
    <row r="11" spans="1:14" ht="11.45" customHeight="1" x14ac:dyDescent="0.25">
      <c r="A11" s="1" t="s">
        <v>847</v>
      </c>
      <c r="B11" s="68" t="s">
        <v>239</v>
      </c>
      <c r="C11" s="68" t="s">
        <v>239</v>
      </c>
      <c r="D11" s="68" t="s">
        <v>239</v>
      </c>
      <c r="E11" s="68" t="s">
        <v>239</v>
      </c>
      <c r="F11" s="68" t="s">
        <v>239</v>
      </c>
      <c r="G11" s="68" t="s">
        <v>239</v>
      </c>
      <c r="H11" s="68" t="s">
        <v>239</v>
      </c>
      <c r="I11" s="68" t="s">
        <v>239</v>
      </c>
      <c r="J11" s="10">
        <v>6666.7896600000004</v>
      </c>
      <c r="K11" s="215">
        <v>329368.43739899999</v>
      </c>
      <c r="M11" s="242"/>
      <c r="N11" s="215"/>
    </row>
    <row r="12" spans="1:14" ht="11.45" customHeight="1" x14ac:dyDescent="0.25">
      <c r="A12" s="1" t="s">
        <v>261</v>
      </c>
      <c r="B12" s="10">
        <v>8691</v>
      </c>
      <c r="C12" s="10">
        <v>9660</v>
      </c>
      <c r="D12" s="10">
        <v>11686</v>
      </c>
      <c r="E12" s="10">
        <v>13299</v>
      </c>
      <c r="F12" s="10">
        <v>8853</v>
      </c>
      <c r="G12" s="10">
        <v>11310</v>
      </c>
      <c r="H12" s="10">
        <v>12530</v>
      </c>
      <c r="I12" s="10">
        <v>85049.106977999967</v>
      </c>
      <c r="J12" s="10">
        <v>203528.94270999997</v>
      </c>
      <c r="K12" s="215">
        <v>190007.14516099996</v>
      </c>
      <c r="M12" s="242"/>
      <c r="N12" s="215"/>
    </row>
    <row r="13" spans="1:14" ht="11.45" customHeight="1" x14ac:dyDescent="0.25">
      <c r="A13" s="1" t="s">
        <v>258</v>
      </c>
      <c r="B13" s="10">
        <v>194152</v>
      </c>
      <c r="C13" s="10">
        <v>206442</v>
      </c>
      <c r="D13" s="10">
        <v>197776</v>
      </c>
      <c r="E13" s="10">
        <v>174589</v>
      </c>
      <c r="F13" s="10">
        <v>152099</v>
      </c>
      <c r="G13" s="10">
        <v>167651</v>
      </c>
      <c r="H13" s="10">
        <v>172816</v>
      </c>
      <c r="I13" s="10">
        <v>183140.95038300002</v>
      </c>
      <c r="J13" s="10">
        <v>183117.39489900001</v>
      </c>
      <c r="K13" s="215">
        <v>174918.36588899998</v>
      </c>
      <c r="M13" s="242"/>
      <c r="N13" s="215"/>
    </row>
    <row r="14" spans="1:14" ht="11.45" customHeight="1" x14ac:dyDescent="0.25">
      <c r="A14" s="1" t="s">
        <v>260</v>
      </c>
      <c r="B14" s="10">
        <v>172571</v>
      </c>
      <c r="C14" s="10">
        <v>148295</v>
      </c>
      <c r="D14" s="10">
        <v>161957</v>
      </c>
      <c r="E14" s="10">
        <v>166396</v>
      </c>
      <c r="F14" s="10">
        <v>152215</v>
      </c>
      <c r="G14" s="10">
        <v>149379</v>
      </c>
      <c r="H14" s="10">
        <v>136135</v>
      </c>
      <c r="I14" s="10">
        <v>136875.36406899997</v>
      </c>
      <c r="J14" s="10">
        <v>139850.80311099999</v>
      </c>
      <c r="K14" s="215">
        <v>137940.80056600002</v>
      </c>
      <c r="M14" s="242"/>
      <c r="N14" s="215"/>
    </row>
    <row r="15" spans="1:14" ht="11.45" customHeight="1" x14ac:dyDescent="0.25">
      <c r="A15" s="1" t="s">
        <v>262</v>
      </c>
      <c r="B15" s="10">
        <v>14918</v>
      </c>
      <c r="C15" s="10">
        <v>18656</v>
      </c>
      <c r="D15" s="10">
        <v>21090</v>
      </c>
      <c r="E15" s="10">
        <v>29222</v>
      </c>
      <c r="F15" s="10">
        <v>35073</v>
      </c>
      <c r="G15" s="10">
        <v>35834</v>
      </c>
      <c r="H15" s="10">
        <v>39969</v>
      </c>
      <c r="I15" s="10">
        <v>58287.115205000002</v>
      </c>
      <c r="J15" s="10">
        <v>46896.304346999998</v>
      </c>
      <c r="K15" s="215">
        <v>61992.420449999998</v>
      </c>
      <c r="M15" s="242"/>
      <c r="N15" s="243"/>
    </row>
    <row r="16" spans="1:14" ht="11.45" customHeight="1" x14ac:dyDescent="0.25">
      <c r="A16" s="1" t="s">
        <v>848</v>
      </c>
      <c r="B16" s="10">
        <v>2682</v>
      </c>
      <c r="C16" s="10">
        <v>9758</v>
      </c>
      <c r="D16" s="10">
        <v>16045</v>
      </c>
      <c r="E16" s="10">
        <v>19312</v>
      </c>
      <c r="F16" s="10">
        <v>25276</v>
      </c>
      <c r="G16" s="10">
        <v>31667</v>
      </c>
      <c r="H16" s="10">
        <v>38528</v>
      </c>
      <c r="I16" s="10">
        <v>42459.999566999992</v>
      </c>
      <c r="J16" s="10">
        <v>42088.008214999994</v>
      </c>
      <c r="K16" s="215">
        <v>43155.228753000003</v>
      </c>
    </row>
    <row r="17" spans="1:11" ht="11.45" customHeight="1" x14ac:dyDescent="0.25">
      <c r="A17" s="1" t="s">
        <v>849</v>
      </c>
      <c r="B17" s="10">
        <v>71</v>
      </c>
      <c r="C17" s="10">
        <v>7707</v>
      </c>
      <c r="D17" s="10">
        <v>38644</v>
      </c>
      <c r="E17" s="10">
        <v>43657</v>
      </c>
      <c r="F17" s="10">
        <v>40370</v>
      </c>
      <c r="G17" s="10">
        <v>38389</v>
      </c>
      <c r="H17" s="10">
        <v>32181</v>
      </c>
      <c r="I17" s="10">
        <v>34702.259268999995</v>
      </c>
      <c r="J17" s="10">
        <v>30710.242135</v>
      </c>
      <c r="K17" s="215">
        <v>32302.910145999998</v>
      </c>
    </row>
    <row r="18" spans="1:11" ht="11.45" customHeight="1" x14ac:dyDescent="0.25">
      <c r="A18" s="1" t="s">
        <v>263</v>
      </c>
      <c r="B18" s="10">
        <v>33253</v>
      </c>
      <c r="C18" s="10">
        <v>40514</v>
      </c>
      <c r="D18" s="10">
        <v>36309</v>
      </c>
      <c r="E18" s="10">
        <v>35307</v>
      </c>
      <c r="F18" s="10">
        <v>39368</v>
      </c>
      <c r="G18" s="10">
        <v>33041</v>
      </c>
      <c r="H18" s="10">
        <v>30882</v>
      </c>
      <c r="I18" s="10">
        <v>31495.542015999999</v>
      </c>
      <c r="J18" s="10">
        <v>30678.446395999996</v>
      </c>
      <c r="K18" s="215">
        <v>28459.460374000002</v>
      </c>
    </row>
    <row r="19" spans="1:11" ht="11.45" customHeight="1" x14ac:dyDescent="0.25">
      <c r="A19" s="1" t="s">
        <v>264</v>
      </c>
      <c r="B19" s="10">
        <v>19495</v>
      </c>
      <c r="C19" s="10">
        <v>21547</v>
      </c>
      <c r="D19" s="10">
        <v>19612</v>
      </c>
      <c r="E19" s="10">
        <v>20421</v>
      </c>
      <c r="F19" s="10">
        <v>20682</v>
      </c>
      <c r="G19" s="10">
        <v>20642</v>
      </c>
      <c r="H19" s="10">
        <v>20276</v>
      </c>
      <c r="I19" s="10">
        <v>22894.273678000001</v>
      </c>
      <c r="J19" s="10">
        <v>21933.012808000003</v>
      </c>
      <c r="K19" s="215">
        <v>14670.127939999998</v>
      </c>
    </row>
    <row r="20" spans="1:11" ht="11.45" customHeight="1" x14ac:dyDescent="0.25">
      <c r="A20" s="1" t="s">
        <v>265</v>
      </c>
      <c r="B20" s="10">
        <v>1830</v>
      </c>
      <c r="C20" s="10">
        <v>2299</v>
      </c>
      <c r="D20" s="10">
        <v>445</v>
      </c>
      <c r="E20" s="10">
        <v>21</v>
      </c>
      <c r="F20" s="10">
        <v>2062</v>
      </c>
      <c r="G20" s="10">
        <v>2175</v>
      </c>
      <c r="H20" s="10">
        <v>2943</v>
      </c>
      <c r="I20" s="10">
        <v>3069.599459</v>
      </c>
      <c r="J20" s="10">
        <v>2932.9722969999998</v>
      </c>
      <c r="K20" s="215">
        <v>3717.1968849999998</v>
      </c>
    </row>
    <row r="21" spans="1:11" ht="11.45" customHeight="1" x14ac:dyDescent="0.25">
      <c r="A21" s="1" t="s">
        <v>267</v>
      </c>
      <c r="B21" s="10">
        <v>3434</v>
      </c>
      <c r="C21" s="10">
        <v>2902</v>
      </c>
      <c r="D21" s="10">
        <v>2917</v>
      </c>
      <c r="E21" s="10">
        <v>3593</v>
      </c>
      <c r="F21" s="10">
        <v>3737</v>
      </c>
      <c r="G21" s="10">
        <v>3955</v>
      </c>
      <c r="H21" s="10">
        <v>3330</v>
      </c>
      <c r="I21" s="10">
        <v>1751.596628</v>
      </c>
      <c r="J21" s="10">
        <v>1362.9209199999998</v>
      </c>
      <c r="K21" s="215">
        <v>1788.1234400000001</v>
      </c>
    </row>
    <row r="22" spans="1:11" x14ac:dyDescent="0.25">
      <c r="A22" s="1" t="s">
        <v>266</v>
      </c>
      <c r="B22" s="10">
        <v>2115</v>
      </c>
      <c r="C22" s="10">
        <v>2599</v>
      </c>
      <c r="D22" s="10">
        <v>2091</v>
      </c>
      <c r="E22" s="10">
        <v>1788</v>
      </c>
      <c r="F22" s="10">
        <v>1382</v>
      </c>
      <c r="G22" s="10">
        <v>1258</v>
      </c>
      <c r="H22" s="10">
        <v>1817</v>
      </c>
      <c r="I22" s="10">
        <v>1914.4116039999999</v>
      </c>
      <c r="J22" s="10">
        <v>1319.927547</v>
      </c>
      <c r="K22" s="215">
        <v>1523.7628879999997</v>
      </c>
    </row>
    <row r="23" spans="1:11" x14ac:dyDescent="0.25">
      <c r="A23" s="1" t="s">
        <v>268</v>
      </c>
      <c r="B23" s="10">
        <v>523</v>
      </c>
      <c r="C23" s="10">
        <v>448</v>
      </c>
      <c r="D23" s="10">
        <v>794</v>
      </c>
      <c r="E23" s="10">
        <v>675</v>
      </c>
      <c r="F23" s="10">
        <v>421</v>
      </c>
      <c r="G23" s="10">
        <v>466</v>
      </c>
      <c r="H23" s="10">
        <v>565</v>
      </c>
      <c r="I23" s="10">
        <v>481.36909299999996</v>
      </c>
      <c r="J23" s="10">
        <v>387.932749</v>
      </c>
      <c r="K23" s="215">
        <v>704.96995300000003</v>
      </c>
    </row>
    <row r="26" spans="1:11" x14ac:dyDescent="0.25">
      <c r="A26" s="5" t="s">
        <v>229</v>
      </c>
      <c r="B26" s="13" t="s">
        <v>606</v>
      </c>
      <c r="C26" s="11"/>
      <c r="D26" s="11"/>
      <c r="E26" s="11"/>
      <c r="F26" s="11"/>
      <c r="G26" s="11"/>
      <c r="H26" s="5"/>
      <c r="I26" s="5"/>
      <c r="J26" s="5"/>
      <c r="K26" s="5"/>
    </row>
    <row r="27" spans="1:11" x14ac:dyDescent="0.2">
      <c r="A27" s="27" t="s">
        <v>8</v>
      </c>
      <c r="B27" s="28" t="s">
        <v>605</v>
      </c>
      <c r="C27" s="29"/>
      <c r="D27" s="29"/>
      <c r="E27" s="29"/>
      <c r="F27" s="29"/>
      <c r="G27" s="29"/>
      <c r="H27" s="27"/>
      <c r="I27" s="27"/>
      <c r="J27" s="27"/>
      <c r="K27" s="27"/>
    </row>
    <row r="28" spans="1:11" x14ac:dyDescent="0.2">
      <c r="A28" s="27" t="s">
        <v>231</v>
      </c>
      <c r="B28" s="28" t="s">
        <v>603</v>
      </c>
      <c r="C28" s="29"/>
      <c r="D28" s="29"/>
      <c r="E28" s="29"/>
      <c r="F28" s="29"/>
      <c r="G28" s="29"/>
      <c r="H28" s="27"/>
      <c r="I28" s="27"/>
      <c r="J28" s="27"/>
      <c r="K28" s="27"/>
    </row>
    <row r="29" spans="1:11" x14ac:dyDescent="0.2">
      <c r="A29" s="6" t="s">
        <v>600</v>
      </c>
      <c r="B29" s="14" t="s">
        <v>604</v>
      </c>
      <c r="C29" s="12"/>
      <c r="D29" s="12"/>
      <c r="E29" s="12"/>
      <c r="F29" s="12"/>
      <c r="G29" s="12"/>
      <c r="H29" s="6"/>
      <c r="I29" s="6"/>
      <c r="J29" s="6"/>
      <c r="K29" s="6"/>
    </row>
  </sheetData>
  <sortState ref="A27:K29">
    <sortCondition ref="A27"/>
  </sortState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0.140625" style="1" customWidth="1"/>
    <col min="2" max="9" width="8.28515625" style="9" customWidth="1"/>
    <col min="10" max="11" width="8.28515625" style="1" customWidth="1"/>
    <col min="12" max="16384" width="11.5703125" style="1"/>
  </cols>
  <sheetData>
    <row r="1" spans="1:11" x14ac:dyDescent="0.2">
      <c r="A1" s="2" t="s">
        <v>904</v>
      </c>
    </row>
    <row r="2" spans="1:11" x14ac:dyDescent="0.25">
      <c r="A2" s="1" t="s">
        <v>273</v>
      </c>
    </row>
    <row r="5" spans="1:11" x14ac:dyDescent="0.25">
      <c r="A5" s="4" t="s">
        <v>269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1" x14ac:dyDescent="0.25">
      <c r="A6" s="2" t="s">
        <v>35</v>
      </c>
      <c r="B6" s="30">
        <f>SUM(B8:B10)</f>
        <v>1190273</v>
      </c>
      <c r="C6" s="30">
        <f t="shared" ref="C6:K6" si="0">SUM(C8:C10)</f>
        <v>1267841</v>
      </c>
      <c r="D6" s="30">
        <f t="shared" si="0"/>
        <v>1276233</v>
      </c>
      <c r="E6" s="30">
        <f t="shared" si="0"/>
        <v>1247151</v>
      </c>
      <c r="F6" s="30">
        <f t="shared" si="0"/>
        <v>1235420</v>
      </c>
      <c r="G6" s="30">
        <f t="shared" si="0"/>
        <v>1298564</v>
      </c>
      <c r="H6" s="30">
        <f t="shared" si="0"/>
        <v>1375641</v>
      </c>
      <c r="I6" s="30">
        <f t="shared" si="0"/>
        <v>1377643</v>
      </c>
      <c r="J6" s="30">
        <f t="shared" si="0"/>
        <v>1700817.4199489998</v>
      </c>
      <c r="K6" s="30">
        <f t="shared" si="0"/>
        <v>2353858.5579219996</v>
      </c>
    </row>
    <row r="7" spans="1:11" x14ac:dyDescent="0.25">
      <c r="J7" s="9"/>
      <c r="K7" s="9"/>
    </row>
    <row r="8" spans="1:11" ht="11.45" customHeight="1" x14ac:dyDescent="0.2">
      <c r="A8" s="1" t="s">
        <v>270</v>
      </c>
      <c r="B8" s="10">
        <v>1190126</v>
      </c>
      <c r="C8" s="10">
        <v>1267464</v>
      </c>
      <c r="D8" s="38">
        <v>1274189</v>
      </c>
      <c r="E8" s="10">
        <v>1244014</v>
      </c>
      <c r="F8" s="38">
        <v>1231765</v>
      </c>
      <c r="G8" s="10">
        <v>1295688</v>
      </c>
      <c r="H8" s="38">
        <v>1371814</v>
      </c>
      <c r="I8" s="10">
        <v>1373418</v>
      </c>
      <c r="J8" s="10">
        <v>1696838.4975329998</v>
      </c>
      <c r="K8" s="10">
        <v>2350512.8204309996</v>
      </c>
    </row>
    <row r="9" spans="1:11" ht="11.45" customHeight="1" x14ac:dyDescent="0.2">
      <c r="A9" s="1" t="s">
        <v>271</v>
      </c>
      <c r="B9" s="10">
        <v>147</v>
      </c>
      <c r="C9" s="10">
        <v>377</v>
      </c>
      <c r="D9" s="10">
        <v>2018</v>
      </c>
      <c r="E9" s="10">
        <v>3095</v>
      </c>
      <c r="F9" s="10">
        <v>3580</v>
      </c>
      <c r="G9" s="10">
        <v>2876</v>
      </c>
      <c r="H9" s="10">
        <v>3827</v>
      </c>
      <c r="I9" s="10">
        <v>4225</v>
      </c>
      <c r="J9" s="10">
        <v>3978.9224160000003</v>
      </c>
      <c r="K9" s="10">
        <v>3345.7374909999999</v>
      </c>
    </row>
    <row r="10" spans="1:11" x14ac:dyDescent="0.25">
      <c r="A10" s="1" t="s">
        <v>272</v>
      </c>
      <c r="B10" s="9" t="s">
        <v>243</v>
      </c>
      <c r="C10" s="9" t="s">
        <v>243</v>
      </c>
      <c r="D10" s="9">
        <v>26</v>
      </c>
      <c r="E10" s="9">
        <v>42</v>
      </c>
      <c r="F10" s="9">
        <v>75</v>
      </c>
      <c r="G10" s="9" t="s">
        <v>243</v>
      </c>
      <c r="H10" s="9" t="s">
        <v>243</v>
      </c>
      <c r="I10" s="9" t="s">
        <v>243</v>
      </c>
      <c r="J10" s="9" t="s">
        <v>243</v>
      </c>
      <c r="K10" s="9" t="s">
        <v>243</v>
      </c>
    </row>
    <row r="14" spans="1:11" x14ac:dyDescent="0.25">
      <c r="A14" s="17" t="s">
        <v>229</v>
      </c>
      <c r="B14" s="106" t="s">
        <v>606</v>
      </c>
      <c r="C14" s="18"/>
      <c r="D14" s="18"/>
      <c r="E14" s="18"/>
      <c r="F14" s="18"/>
      <c r="G14" s="18"/>
      <c r="H14" s="18"/>
      <c r="I14" s="17"/>
      <c r="J14" s="17"/>
      <c r="K14" s="1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8"/>
  <sheetViews>
    <sheetView workbookViewId="0">
      <selection activeCell="L16" sqref="L16:L21"/>
    </sheetView>
  </sheetViews>
  <sheetFormatPr baseColWidth="10" defaultColWidth="11.5703125" defaultRowHeight="12" x14ac:dyDescent="0.2"/>
  <cols>
    <col min="1" max="1" width="18.5703125" style="1" customWidth="1"/>
    <col min="2" max="2" width="13" style="9" customWidth="1"/>
    <col min="3" max="9" width="11" style="9" customWidth="1"/>
    <col min="10" max="12" width="11" style="1" customWidth="1"/>
    <col min="13" max="16384" width="11.5703125" style="1"/>
  </cols>
  <sheetData>
    <row r="1" spans="1:12" ht="15" x14ac:dyDescent="0.2">
      <c r="A1" s="47" t="s">
        <v>921</v>
      </c>
    </row>
    <row r="2" spans="1:12" x14ac:dyDescent="0.25">
      <c r="A2" s="1" t="s">
        <v>274</v>
      </c>
    </row>
    <row r="5" spans="1:12" x14ac:dyDescent="0.25">
      <c r="A5" s="4" t="s">
        <v>97</v>
      </c>
      <c r="B5" s="7"/>
      <c r="C5" s="7">
        <v>2007</v>
      </c>
      <c r="D5" s="7">
        <v>2008</v>
      </c>
      <c r="E5" s="7">
        <v>2009</v>
      </c>
      <c r="F5" s="7">
        <v>2010</v>
      </c>
      <c r="G5" s="7">
        <v>2011</v>
      </c>
      <c r="H5" s="7">
        <v>2012</v>
      </c>
      <c r="I5" s="7">
        <v>2013</v>
      </c>
      <c r="J5" s="7">
        <v>2014</v>
      </c>
      <c r="K5" s="7">
        <v>2015</v>
      </c>
      <c r="L5" s="7">
        <v>2015</v>
      </c>
    </row>
    <row r="6" spans="1:12" x14ac:dyDescent="0.25">
      <c r="A6" s="1" t="s">
        <v>275</v>
      </c>
      <c r="B6" s="10" t="s">
        <v>975</v>
      </c>
      <c r="C6" s="10">
        <v>7219.0687201917526</v>
      </c>
      <c r="D6" s="10">
        <v>7276.9520400628562</v>
      </c>
      <c r="E6" s="10">
        <v>5935.4024202705696</v>
      </c>
      <c r="F6" s="10">
        <v>8879.1470329311687</v>
      </c>
      <c r="G6" s="10">
        <v>10721.031282565797</v>
      </c>
      <c r="H6" s="10">
        <v>10730.942210401816</v>
      </c>
      <c r="I6" s="10">
        <v>9820.7478280872583</v>
      </c>
      <c r="J6" s="10">
        <v>8874.9060769625194</v>
      </c>
      <c r="K6" s="10">
        <v>8174.9932293081592</v>
      </c>
      <c r="L6" s="10">
        <v>10168.367285688868</v>
      </c>
    </row>
    <row r="7" spans="1:12" x14ac:dyDescent="0.25">
      <c r="A7" s="1" t="s">
        <v>641</v>
      </c>
      <c r="B7" s="8" t="s">
        <v>974</v>
      </c>
      <c r="C7" s="245">
        <v>1.1219424399999998</v>
      </c>
      <c r="D7" s="54">
        <v>1.2430921780000002</v>
      </c>
      <c r="E7" s="245">
        <v>1.2461711079999997</v>
      </c>
      <c r="F7" s="54">
        <v>1.2561313640000003</v>
      </c>
      <c r="G7" s="245">
        <v>1.2622379850000001</v>
      </c>
      <c r="H7" s="54">
        <v>1.4055533140000003</v>
      </c>
      <c r="I7" s="54">
        <v>1.4039670750000002</v>
      </c>
      <c r="J7" s="54">
        <v>1.402417778</v>
      </c>
      <c r="K7" s="54">
        <v>1.751597316</v>
      </c>
      <c r="L7" s="54">
        <v>2.4924748870000002</v>
      </c>
    </row>
    <row r="8" spans="1:12" x14ac:dyDescent="0.25">
      <c r="A8" s="1" t="s">
        <v>276</v>
      </c>
      <c r="B8" s="10" t="s">
        <v>191</v>
      </c>
      <c r="C8" s="40">
        <v>323.25</v>
      </c>
      <c r="D8" s="40">
        <v>315.32</v>
      </c>
      <c r="E8" s="239">
        <v>234.22</v>
      </c>
      <c r="F8" s="40">
        <v>341.98</v>
      </c>
      <c r="G8" s="239">
        <v>399.66</v>
      </c>
      <c r="H8" s="40">
        <v>360.59</v>
      </c>
      <c r="I8" s="239">
        <v>332.12</v>
      </c>
      <c r="J8" s="40">
        <v>311.26</v>
      </c>
      <c r="K8" s="40">
        <v>249.23</v>
      </c>
      <c r="L8" s="40">
        <v>220.59249999999997</v>
      </c>
    </row>
    <row r="11" spans="1:12" x14ac:dyDescent="0.2">
      <c r="A11" s="5" t="s">
        <v>277</v>
      </c>
      <c r="B11" s="13"/>
      <c r="C11" s="13"/>
      <c r="D11" s="11"/>
      <c r="E11" s="11"/>
      <c r="F11" s="11"/>
      <c r="G11" s="11"/>
      <c r="H11" s="11"/>
      <c r="I11" s="11"/>
      <c r="J11" s="5"/>
      <c r="K11" s="5"/>
      <c r="L11" s="5"/>
    </row>
    <row r="12" spans="1:12" x14ac:dyDescent="0.2">
      <c r="A12" s="6" t="s">
        <v>278</v>
      </c>
      <c r="B12" s="14"/>
      <c r="C12" s="14"/>
      <c r="D12" s="12"/>
      <c r="E12" s="12"/>
      <c r="F12" s="12"/>
      <c r="G12" s="12"/>
      <c r="H12" s="12"/>
      <c r="I12" s="12"/>
      <c r="J12" s="6"/>
      <c r="K12" s="6"/>
      <c r="L12" s="6"/>
    </row>
    <row r="16" spans="1:12" x14ac:dyDescent="0.25">
      <c r="J16" s="9"/>
      <c r="K16" s="9"/>
      <c r="L16" s="248"/>
    </row>
    <row r="17" spans="12:12" x14ac:dyDescent="0.25">
      <c r="L17" s="241"/>
    </row>
    <row r="18" spans="12:12" x14ac:dyDescent="0.25">
      <c r="L18" s="24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5"/>
  <sheetViews>
    <sheetView workbookViewId="0">
      <selection activeCell="E1" sqref="E1:H1048576"/>
    </sheetView>
  </sheetViews>
  <sheetFormatPr baseColWidth="10" defaultColWidth="11.5703125" defaultRowHeight="12" x14ac:dyDescent="0.2"/>
  <cols>
    <col min="1" max="1" width="30" style="1" customWidth="1"/>
    <col min="2" max="3" width="26.28515625" style="9" customWidth="1"/>
    <col min="4" max="16384" width="11.5703125" style="1"/>
  </cols>
  <sheetData>
    <row r="1" spans="1:7" x14ac:dyDescent="0.25">
      <c r="A1" s="2" t="s">
        <v>935</v>
      </c>
    </row>
    <row r="2" spans="1:7" x14ac:dyDescent="0.25">
      <c r="A2" s="1" t="s">
        <v>535</v>
      </c>
    </row>
    <row r="5" spans="1:7" x14ac:dyDescent="0.2">
      <c r="A5" s="4" t="s">
        <v>279</v>
      </c>
      <c r="B5" s="7" t="s">
        <v>280</v>
      </c>
      <c r="C5" s="7" t="s">
        <v>149</v>
      </c>
    </row>
    <row r="6" spans="1:7" x14ac:dyDescent="0.25">
      <c r="A6" s="1" t="s">
        <v>281</v>
      </c>
      <c r="B6" s="10" t="s">
        <v>282</v>
      </c>
      <c r="C6" s="10" t="s">
        <v>149</v>
      </c>
    </row>
    <row r="7" spans="1:7" x14ac:dyDescent="0.25">
      <c r="B7" s="10"/>
      <c r="C7" s="10"/>
    </row>
    <row r="8" spans="1:7" x14ac:dyDescent="0.25">
      <c r="A8" s="1" t="s">
        <v>170</v>
      </c>
      <c r="B8" s="37">
        <v>6237.9246027399995</v>
      </c>
      <c r="C8" s="32">
        <f>B8/$B$21</f>
        <v>0.61346373783324681</v>
      </c>
      <c r="F8" s="246"/>
      <c r="G8" s="247"/>
    </row>
    <row r="9" spans="1:7" x14ac:dyDescent="0.2">
      <c r="A9" s="1" t="s">
        <v>283</v>
      </c>
      <c r="B9" s="37">
        <v>762.34335432</v>
      </c>
      <c r="C9" s="32">
        <f t="shared" ref="C9:C18" si="0">B9/$B$21</f>
        <v>7.4972051353114966E-2</v>
      </c>
      <c r="G9" s="247"/>
    </row>
    <row r="10" spans="1:7" x14ac:dyDescent="0.25">
      <c r="A10" s="1" t="s">
        <v>173</v>
      </c>
      <c r="B10" s="37">
        <v>456.06772128999995</v>
      </c>
      <c r="C10" s="32">
        <f t="shared" si="0"/>
        <v>4.4851617617301984E-2</v>
      </c>
      <c r="G10" s="247"/>
    </row>
    <row r="11" spans="1:7" x14ac:dyDescent="0.2">
      <c r="A11" s="1" t="s">
        <v>637</v>
      </c>
      <c r="B11" s="37">
        <v>412.98293311999998</v>
      </c>
      <c r="C11" s="32">
        <f t="shared" si="0"/>
        <v>4.0614478363821413E-2</v>
      </c>
      <c r="G11" s="247"/>
    </row>
    <row r="12" spans="1:7" x14ac:dyDescent="0.25">
      <c r="A12" s="1" t="s">
        <v>330</v>
      </c>
      <c r="B12" s="37">
        <v>380.78929954999995</v>
      </c>
      <c r="C12" s="32">
        <f t="shared" si="0"/>
        <v>3.7448421054374112E-2</v>
      </c>
      <c r="G12" s="247"/>
    </row>
    <row r="13" spans="1:7" x14ac:dyDescent="0.25">
      <c r="A13" s="1" t="s">
        <v>175</v>
      </c>
      <c r="B13" s="37">
        <v>325.61655679</v>
      </c>
      <c r="C13" s="32">
        <f t="shared" si="0"/>
        <v>3.2022501512930034E-2</v>
      </c>
      <c r="G13" s="247"/>
    </row>
    <row r="14" spans="1:7" x14ac:dyDescent="0.25">
      <c r="A14" s="1" t="s">
        <v>174</v>
      </c>
      <c r="B14" s="37">
        <v>235.78513634999999</v>
      </c>
      <c r="C14" s="32">
        <f t="shared" si="0"/>
        <v>2.3188101857989332E-2</v>
      </c>
      <c r="G14" s="247"/>
    </row>
    <row r="15" spans="1:7" x14ac:dyDescent="0.2">
      <c r="A15" s="1" t="s">
        <v>348</v>
      </c>
      <c r="B15" s="37">
        <v>204.18304559999999</v>
      </c>
      <c r="C15" s="32">
        <f t="shared" si="0"/>
        <v>2.0080219357081118E-2</v>
      </c>
      <c r="G15" s="247"/>
    </row>
    <row r="16" spans="1:7" x14ac:dyDescent="0.25">
      <c r="A16" s="1" t="s">
        <v>176</v>
      </c>
      <c r="B16" s="37">
        <v>175.58957624000001</v>
      </c>
      <c r="C16" s="32">
        <f t="shared" si="0"/>
        <v>1.7268217335847786E-2</v>
      </c>
      <c r="G16" s="247"/>
    </row>
    <row r="17" spans="1:7" x14ac:dyDescent="0.2">
      <c r="A17" s="1" t="s">
        <v>284</v>
      </c>
      <c r="B17" s="37">
        <v>164.5643661</v>
      </c>
      <c r="C17" s="32">
        <f t="shared" si="0"/>
        <v>1.6183951806265955E-2</v>
      </c>
      <c r="G17" s="247"/>
    </row>
    <row r="18" spans="1:7" x14ac:dyDescent="0.25">
      <c r="A18" s="1" t="s">
        <v>286</v>
      </c>
      <c r="B18" s="37">
        <v>812.52069358886831</v>
      </c>
      <c r="C18" s="32">
        <f t="shared" si="0"/>
        <v>7.9906701908026442E-2</v>
      </c>
      <c r="G18" s="247"/>
    </row>
    <row r="19" spans="1:7" x14ac:dyDescent="0.25">
      <c r="B19" s="10"/>
      <c r="C19" s="1"/>
    </row>
    <row r="20" spans="1:7" x14ac:dyDescent="0.25">
      <c r="B20" s="10"/>
    </row>
    <row r="21" spans="1:7" x14ac:dyDescent="0.25">
      <c r="A21" s="21" t="s">
        <v>287</v>
      </c>
      <c r="B21" s="23">
        <f>SUM(B8:B20)</f>
        <v>10168.367285688868</v>
      </c>
      <c r="C21" s="33">
        <f>B21/$B$21</f>
        <v>1</v>
      </c>
    </row>
    <row r="24" spans="1:7" x14ac:dyDescent="0.2">
      <c r="A24" s="5" t="s">
        <v>277</v>
      </c>
      <c r="B24" s="11"/>
      <c r="C24" s="11"/>
    </row>
    <row r="25" spans="1:7" x14ac:dyDescent="0.2">
      <c r="A25" s="6" t="s">
        <v>278</v>
      </c>
      <c r="B25" s="12"/>
      <c r="C25" s="1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9"/>
  <sheetViews>
    <sheetView workbookViewId="0">
      <selection activeCell="H24" sqref="H24"/>
    </sheetView>
  </sheetViews>
  <sheetFormatPr baseColWidth="10" defaultColWidth="11.5703125" defaultRowHeight="12" x14ac:dyDescent="0.2"/>
  <cols>
    <col min="1" max="1" width="21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5" x14ac:dyDescent="0.2">
      <c r="A1" s="2" t="s">
        <v>854</v>
      </c>
    </row>
    <row r="2" spans="1:15" x14ac:dyDescent="0.25">
      <c r="A2" s="1" t="s">
        <v>288</v>
      </c>
    </row>
    <row r="5" spans="1:15" x14ac:dyDescent="0.2">
      <c r="A5" s="4" t="s">
        <v>215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5" x14ac:dyDescent="0.25">
      <c r="A6" s="1" t="s">
        <v>35</v>
      </c>
      <c r="B6" s="10">
        <f t="shared" ref="B6:H6" si="0">SUM(B8:B21)</f>
        <v>75278</v>
      </c>
      <c r="C6" s="10">
        <f t="shared" si="0"/>
        <v>73064</v>
      </c>
      <c r="D6" s="10">
        <f t="shared" si="0"/>
        <v>78905</v>
      </c>
      <c r="E6" s="10">
        <f t="shared" si="0"/>
        <v>82286</v>
      </c>
      <c r="F6" s="10">
        <f t="shared" si="0"/>
        <v>85590</v>
      </c>
      <c r="G6" s="10">
        <f t="shared" si="0"/>
        <v>85378</v>
      </c>
      <c r="H6" s="10">
        <f t="shared" si="0"/>
        <v>87416</v>
      </c>
      <c r="I6" s="10">
        <f>SUM(I8:I21)</f>
        <v>96262.45304958956</v>
      </c>
      <c r="J6" s="10">
        <f>SUM(J8:J21)</f>
        <v>96537.931112569</v>
      </c>
      <c r="K6" s="10">
        <f>SUM(K8:K21)</f>
        <v>96798.916370074294</v>
      </c>
    </row>
    <row r="7" spans="1:15" x14ac:dyDescent="0.25">
      <c r="B7" s="10"/>
      <c r="C7" s="38"/>
      <c r="D7" s="10"/>
      <c r="E7" s="38"/>
      <c r="F7" s="10"/>
      <c r="G7" s="38"/>
      <c r="H7" s="10"/>
      <c r="I7" s="10"/>
      <c r="J7" s="10"/>
      <c r="K7" s="10"/>
    </row>
    <row r="8" spans="1:15" x14ac:dyDescent="0.25">
      <c r="A8" s="1" t="s">
        <v>170</v>
      </c>
      <c r="B8" s="10">
        <v>8841</v>
      </c>
      <c r="C8" s="10">
        <v>9163</v>
      </c>
      <c r="D8" s="10">
        <v>10288</v>
      </c>
      <c r="E8" s="10">
        <v>11092</v>
      </c>
      <c r="F8" s="10">
        <v>11639</v>
      </c>
      <c r="G8" s="10">
        <v>11896</v>
      </c>
      <c r="H8" s="10">
        <v>13374</v>
      </c>
      <c r="I8" s="10">
        <v>14467.8357</v>
      </c>
      <c r="J8" s="10">
        <v>13996.564807547544</v>
      </c>
      <c r="K8" s="10">
        <v>14152.082194298073</v>
      </c>
      <c r="N8" s="242"/>
      <c r="O8" s="10"/>
    </row>
    <row r="9" spans="1:15" x14ac:dyDescent="0.25">
      <c r="A9" s="1" t="s">
        <v>289</v>
      </c>
      <c r="B9" s="10">
        <v>7941</v>
      </c>
      <c r="C9" s="10">
        <v>6912</v>
      </c>
      <c r="D9" s="10">
        <v>7202</v>
      </c>
      <c r="E9" s="10">
        <v>8391</v>
      </c>
      <c r="F9" s="10">
        <v>8295</v>
      </c>
      <c r="G9" s="10">
        <v>8038</v>
      </c>
      <c r="H9" s="10">
        <v>8242</v>
      </c>
      <c r="I9" s="10">
        <v>8809.3044040000004</v>
      </c>
      <c r="J9" s="10">
        <v>8646.7667033293728</v>
      </c>
      <c r="K9" s="10">
        <v>8397.9388845285266</v>
      </c>
      <c r="N9" s="242"/>
      <c r="O9" s="10"/>
    </row>
    <row r="10" spans="1:15" x14ac:dyDescent="0.25">
      <c r="A10" s="1" t="s">
        <v>290</v>
      </c>
      <c r="B10" s="10">
        <v>5047</v>
      </c>
      <c r="C10" s="10">
        <v>5531</v>
      </c>
      <c r="D10" s="10">
        <v>6200</v>
      </c>
      <c r="E10" s="10">
        <v>6174</v>
      </c>
      <c r="F10" s="10">
        <v>6430</v>
      </c>
      <c r="G10" s="10">
        <v>6591</v>
      </c>
      <c r="H10" s="10">
        <v>7154</v>
      </c>
      <c r="I10" s="10">
        <v>7941.2342619999999</v>
      </c>
      <c r="J10" s="10">
        <v>7838.0762922266249</v>
      </c>
      <c r="K10" s="10">
        <v>7775.8693375264138</v>
      </c>
      <c r="N10" s="242"/>
      <c r="O10" s="10"/>
    </row>
    <row r="11" spans="1:15" x14ac:dyDescent="0.25">
      <c r="A11" s="1" t="s">
        <v>172</v>
      </c>
      <c r="B11" s="10">
        <v>7652</v>
      </c>
      <c r="C11" s="10">
        <v>7491</v>
      </c>
      <c r="D11" s="10">
        <v>7170</v>
      </c>
      <c r="E11" s="10">
        <v>7427</v>
      </c>
      <c r="F11" s="10">
        <v>7523</v>
      </c>
      <c r="G11" s="10">
        <v>7395</v>
      </c>
      <c r="H11" s="10">
        <v>7154</v>
      </c>
      <c r="I11" s="10">
        <v>6751.6566599999996</v>
      </c>
      <c r="J11" s="10">
        <v>6656.1441529226104</v>
      </c>
      <c r="K11" s="10">
        <v>6500.6267661720822</v>
      </c>
      <c r="N11" s="242"/>
      <c r="O11" s="10"/>
    </row>
    <row r="12" spans="1:15" x14ac:dyDescent="0.2">
      <c r="A12" s="1" t="s">
        <v>328</v>
      </c>
      <c r="B12" s="10">
        <v>3286</v>
      </c>
      <c r="C12" s="10">
        <v>3054</v>
      </c>
      <c r="D12" s="10">
        <v>3130</v>
      </c>
      <c r="E12" s="10">
        <v>2926</v>
      </c>
      <c r="F12" s="10">
        <v>3119</v>
      </c>
      <c r="G12" s="10">
        <v>3279</v>
      </c>
      <c r="H12" s="10">
        <v>3857</v>
      </c>
      <c r="I12" s="10">
        <v>4886.9133920000004</v>
      </c>
      <c r="J12" s="10">
        <v>4758.832034566165</v>
      </c>
      <c r="K12" s="10">
        <v>5287.5911495179616</v>
      </c>
      <c r="N12" s="242"/>
      <c r="O12" s="10"/>
    </row>
    <row r="13" spans="1:15" x14ac:dyDescent="0.2">
      <c r="A13" s="61" t="s">
        <v>364</v>
      </c>
      <c r="B13" s="62">
        <v>5473</v>
      </c>
      <c r="C13" s="62">
        <v>5783</v>
      </c>
      <c r="D13" s="62">
        <v>5915</v>
      </c>
      <c r="E13" s="62">
        <v>5275</v>
      </c>
      <c r="F13" s="62">
        <v>5342</v>
      </c>
      <c r="G13" s="62">
        <v>5194</v>
      </c>
      <c r="H13" s="62">
        <v>5024</v>
      </c>
      <c r="I13" s="62">
        <v>4504.2239655895601</v>
      </c>
      <c r="J13" s="62">
        <v>4720.4659750571027</v>
      </c>
      <c r="K13" s="62">
        <v>4919.2442778621853</v>
      </c>
      <c r="L13" s="242"/>
      <c r="M13" s="61"/>
      <c r="N13" s="242"/>
      <c r="O13" s="62"/>
    </row>
    <row r="14" spans="1:15" x14ac:dyDescent="0.2">
      <c r="A14" s="1" t="s">
        <v>642</v>
      </c>
      <c r="B14" s="10">
        <v>8121</v>
      </c>
      <c r="C14" s="10">
        <v>6840</v>
      </c>
      <c r="D14" s="10">
        <v>6354</v>
      </c>
      <c r="E14" s="10">
        <v>6067</v>
      </c>
      <c r="F14" s="10">
        <v>5819</v>
      </c>
      <c r="G14" s="10">
        <v>5466</v>
      </c>
      <c r="H14" s="10">
        <v>4977</v>
      </c>
      <c r="I14" s="10">
        <v>4886.9133920000004</v>
      </c>
      <c r="J14" s="10">
        <v>4510.0042157653197</v>
      </c>
      <c r="K14" s="10">
        <v>4354.4868290147915</v>
      </c>
      <c r="N14" s="242"/>
      <c r="O14" s="10"/>
    </row>
    <row r="15" spans="1:15" x14ac:dyDescent="0.2">
      <c r="A15" s="1" t="s">
        <v>878</v>
      </c>
      <c r="B15" s="10">
        <v>1265</v>
      </c>
      <c r="C15" s="10">
        <v>1619</v>
      </c>
      <c r="D15" s="10">
        <v>1652</v>
      </c>
      <c r="E15" s="10">
        <v>2334</v>
      </c>
      <c r="F15" s="10">
        <v>2701</v>
      </c>
      <c r="G15" s="10">
        <v>2797</v>
      </c>
      <c r="H15" s="10">
        <v>3048</v>
      </c>
      <c r="I15" s="10">
        <v>3793.7880280000004</v>
      </c>
      <c r="J15" s="10">
        <v>4198.9694422642633</v>
      </c>
      <c r="K15" s="10">
        <v>3887.9346687632069</v>
      </c>
      <c r="N15" s="242"/>
      <c r="O15" s="10"/>
    </row>
    <row r="16" spans="1:15" x14ac:dyDescent="0.25">
      <c r="A16" s="1" t="s">
        <v>291</v>
      </c>
      <c r="B16" s="10">
        <v>2733</v>
      </c>
      <c r="C16" s="10">
        <v>2733</v>
      </c>
      <c r="D16" s="10">
        <v>2894</v>
      </c>
      <c r="E16" s="10">
        <v>2894</v>
      </c>
      <c r="F16" s="10">
        <v>2926</v>
      </c>
      <c r="G16" s="10">
        <v>2894</v>
      </c>
      <c r="H16" s="10">
        <v>3048</v>
      </c>
      <c r="I16" s="10">
        <v>3215.0745999999999</v>
      </c>
      <c r="J16" s="10">
        <v>3172.554689710777</v>
      </c>
      <c r="K16" s="10">
        <v>3110.3477350105654</v>
      </c>
      <c r="N16" s="242"/>
      <c r="O16" s="10"/>
    </row>
    <row r="17" spans="1:15" x14ac:dyDescent="0.25">
      <c r="A17" s="1" t="s">
        <v>293</v>
      </c>
      <c r="B17" s="10">
        <v>3789</v>
      </c>
      <c r="C17" s="10">
        <v>2070</v>
      </c>
      <c r="D17" s="10">
        <v>4180</v>
      </c>
      <c r="E17" s="10">
        <v>3858</v>
      </c>
      <c r="F17" s="10">
        <v>3086</v>
      </c>
      <c r="G17" s="10">
        <v>3054</v>
      </c>
      <c r="H17" s="10">
        <v>1897</v>
      </c>
      <c r="I17" s="10">
        <v>2218.4014740000002</v>
      </c>
      <c r="J17" s="10">
        <v>3017.0373029602483</v>
      </c>
      <c r="K17" s="10">
        <v>3110.3477350105654</v>
      </c>
      <c r="N17" s="242"/>
      <c r="O17" s="10"/>
    </row>
    <row r="18" spans="1:15" x14ac:dyDescent="0.25">
      <c r="A18" s="1" t="s">
        <v>292</v>
      </c>
      <c r="B18" s="10">
        <v>2322</v>
      </c>
      <c r="C18" s="10">
        <v>2346</v>
      </c>
      <c r="D18" s="10">
        <v>2568</v>
      </c>
      <c r="E18" s="10">
        <v>2636</v>
      </c>
      <c r="F18" s="10">
        <v>2572</v>
      </c>
      <c r="G18" s="10">
        <v>2861</v>
      </c>
      <c r="H18" s="10">
        <v>2799</v>
      </c>
      <c r="I18" s="10">
        <v>2925.7178860000004</v>
      </c>
      <c r="J18" s="10">
        <v>2737.1060068092975</v>
      </c>
      <c r="K18" s="10">
        <v>2799.312961509509</v>
      </c>
      <c r="N18" s="242"/>
      <c r="O18" s="10"/>
    </row>
    <row r="19" spans="1:15" x14ac:dyDescent="0.25">
      <c r="A19" s="1" t="s">
        <v>173</v>
      </c>
      <c r="B19" s="10">
        <v>1595</v>
      </c>
      <c r="C19" s="10">
        <v>1758</v>
      </c>
      <c r="D19" s="10">
        <v>1802</v>
      </c>
      <c r="E19" s="10">
        <v>1865</v>
      </c>
      <c r="F19" s="10">
        <v>1993</v>
      </c>
      <c r="G19" s="10">
        <v>1800</v>
      </c>
      <c r="H19" s="10">
        <v>2208</v>
      </c>
      <c r="I19" s="10">
        <v>2572.0596800000003</v>
      </c>
      <c r="J19" s="10">
        <v>2519.3816653585582</v>
      </c>
      <c r="K19" s="10">
        <v>2488.2781880084522</v>
      </c>
      <c r="N19" s="242"/>
      <c r="O19" s="10"/>
    </row>
    <row r="20" spans="1:15" x14ac:dyDescent="0.25">
      <c r="A20" s="1" t="s">
        <v>877</v>
      </c>
      <c r="B20" s="10">
        <v>1850</v>
      </c>
      <c r="C20" s="10">
        <v>2169</v>
      </c>
      <c r="D20" s="10">
        <v>2180</v>
      </c>
      <c r="E20" s="10">
        <v>2180</v>
      </c>
      <c r="F20" s="10">
        <v>2122</v>
      </c>
      <c r="G20" s="10">
        <v>1929</v>
      </c>
      <c r="H20" s="10">
        <v>1773</v>
      </c>
      <c r="I20" s="10">
        <v>1703.989538</v>
      </c>
      <c r="J20" s="10">
        <v>1866.2086410063393</v>
      </c>
      <c r="K20" s="10">
        <v>2021.7260277568676</v>
      </c>
      <c r="N20" s="242"/>
      <c r="O20" s="10"/>
    </row>
    <row r="21" spans="1:15" x14ac:dyDescent="0.25">
      <c r="A21" s="1" t="s">
        <v>162</v>
      </c>
      <c r="B21" s="10">
        <v>15363</v>
      </c>
      <c r="C21" s="10">
        <v>15595</v>
      </c>
      <c r="D21" s="10">
        <v>17370</v>
      </c>
      <c r="E21" s="10">
        <v>19167</v>
      </c>
      <c r="F21" s="10">
        <v>22023</v>
      </c>
      <c r="G21" s="10">
        <v>22184</v>
      </c>
      <c r="H21" s="10">
        <v>22861</v>
      </c>
      <c r="I21" s="10">
        <v>27585.340068000001</v>
      </c>
      <c r="J21" s="10">
        <v>27899.819183044772</v>
      </c>
      <c r="K21" s="10">
        <v>27993.129615095088</v>
      </c>
      <c r="N21" s="242"/>
      <c r="O21" s="10"/>
    </row>
    <row r="28" spans="1:15" x14ac:dyDescent="0.2">
      <c r="A28" s="5" t="s">
        <v>229</v>
      </c>
      <c r="B28" s="13" t="s">
        <v>294</v>
      </c>
      <c r="C28" s="13"/>
      <c r="D28" s="11"/>
      <c r="E28" s="11"/>
      <c r="F28" s="11"/>
      <c r="G28" s="11"/>
      <c r="H28" s="11"/>
      <c r="I28" s="5"/>
      <c r="J28" s="5"/>
      <c r="K28" s="5"/>
    </row>
    <row r="29" spans="1:15" x14ac:dyDescent="0.25">
      <c r="A29" s="6" t="s">
        <v>8</v>
      </c>
      <c r="B29" s="14" t="s">
        <v>230</v>
      </c>
      <c r="C29" s="14"/>
      <c r="D29" s="12"/>
      <c r="E29" s="12"/>
      <c r="F29" s="12"/>
      <c r="G29" s="12"/>
      <c r="H29" s="12"/>
      <c r="I29" s="6"/>
      <c r="J29" s="6"/>
      <c r="K29" s="6"/>
    </row>
  </sheetData>
  <sortState ref="A8:K20">
    <sortCondition descending="1" ref="K8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69"/>
  <sheetViews>
    <sheetView zoomScale="85" zoomScaleNormal="85" workbookViewId="0">
      <selection activeCell="O23" sqref="O23"/>
    </sheetView>
  </sheetViews>
  <sheetFormatPr baseColWidth="10" defaultColWidth="11.5703125" defaultRowHeight="12" x14ac:dyDescent="0.2"/>
  <cols>
    <col min="1" max="1" width="35.28515625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5" x14ac:dyDescent="0.2">
      <c r="A1" s="2" t="s">
        <v>853</v>
      </c>
    </row>
    <row r="2" spans="1:15" x14ac:dyDescent="0.25">
      <c r="A2" s="1" t="s">
        <v>295</v>
      </c>
    </row>
    <row r="4" spans="1:15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5" x14ac:dyDescent="0.25">
      <c r="A5" s="4" t="s">
        <v>234</v>
      </c>
      <c r="B5" s="74">
        <v>2007</v>
      </c>
      <c r="C5" s="74">
        <v>2008</v>
      </c>
      <c r="D5" s="74">
        <v>2009</v>
      </c>
      <c r="E5" s="74">
        <v>2010</v>
      </c>
      <c r="F5" s="74">
        <v>2011</v>
      </c>
      <c r="G5" s="74">
        <v>2012</v>
      </c>
      <c r="H5" s="74">
        <v>2013</v>
      </c>
      <c r="I5" s="74">
        <v>2014</v>
      </c>
      <c r="J5" s="74">
        <v>2015</v>
      </c>
      <c r="K5" s="74" t="s">
        <v>850</v>
      </c>
    </row>
    <row r="6" spans="1:15" x14ac:dyDescent="0.25">
      <c r="A6" s="1" t="s">
        <v>35</v>
      </c>
      <c r="B6" s="56">
        <f>SUM(B8:B29)</f>
        <v>5443</v>
      </c>
      <c r="C6" s="56">
        <f t="shared" ref="C6:I6" si="0">SUM(C8:C29)</f>
        <v>5772</v>
      </c>
      <c r="D6" s="56">
        <f t="shared" si="0"/>
        <v>5912</v>
      </c>
      <c r="E6" s="56">
        <f t="shared" si="0"/>
        <v>5275</v>
      </c>
      <c r="F6" s="56">
        <f t="shared" si="0"/>
        <v>5344</v>
      </c>
      <c r="G6" s="56">
        <f t="shared" si="0"/>
        <v>5186</v>
      </c>
      <c r="H6" s="56">
        <f t="shared" si="0"/>
        <v>5023</v>
      </c>
      <c r="I6" s="56">
        <f t="shared" si="0"/>
        <v>4504.2239655895628</v>
      </c>
      <c r="J6" s="56">
        <f>SUM(J8:J28)</f>
        <v>4720.4659750571027</v>
      </c>
      <c r="K6" s="56">
        <f>SUM(K8:K28)</f>
        <v>4919.2442778621898</v>
      </c>
    </row>
    <row r="7" spans="1:15" x14ac:dyDescent="0.25">
      <c r="B7" s="56"/>
      <c r="C7" s="63"/>
      <c r="D7" s="56"/>
      <c r="E7" s="63"/>
      <c r="F7" s="56"/>
      <c r="G7" s="63"/>
      <c r="H7" s="56"/>
      <c r="I7" s="56"/>
      <c r="J7" s="56"/>
      <c r="K7" s="56"/>
    </row>
    <row r="8" spans="1:15" x14ac:dyDescent="0.25">
      <c r="A8" s="1" t="s">
        <v>296</v>
      </c>
      <c r="B8" s="56">
        <v>1564</v>
      </c>
      <c r="C8" s="56">
        <v>1807</v>
      </c>
      <c r="D8" s="56">
        <v>2058</v>
      </c>
      <c r="E8" s="56">
        <v>1462</v>
      </c>
      <c r="F8" s="56">
        <v>1293</v>
      </c>
      <c r="G8" s="56">
        <v>1346</v>
      </c>
      <c r="H8" s="56">
        <v>1017</v>
      </c>
      <c r="I8" s="71">
        <v>969.94614065354733</v>
      </c>
      <c r="J8" s="71">
        <v>918.39512467833345</v>
      </c>
      <c r="K8" s="71">
        <v>668.18332033313322</v>
      </c>
      <c r="N8" s="242"/>
      <c r="O8" s="71"/>
    </row>
    <row r="9" spans="1:15" x14ac:dyDescent="0.25">
      <c r="A9" s="1" t="s">
        <v>297</v>
      </c>
      <c r="B9" s="56">
        <v>1606</v>
      </c>
      <c r="C9" s="56">
        <v>1575</v>
      </c>
      <c r="D9" s="56">
        <v>1278</v>
      </c>
      <c r="E9" s="56">
        <v>998</v>
      </c>
      <c r="F9" s="56">
        <v>915</v>
      </c>
      <c r="G9" s="56">
        <v>865</v>
      </c>
      <c r="H9" s="56">
        <v>701</v>
      </c>
      <c r="I9" s="71">
        <v>598.52413229566957</v>
      </c>
      <c r="J9" s="71">
        <v>614.34148316780056</v>
      </c>
      <c r="K9" s="71">
        <v>546.64009929495057</v>
      </c>
      <c r="N9" s="242"/>
      <c r="O9" s="71"/>
    </row>
    <row r="10" spans="1:15" x14ac:dyDescent="0.25">
      <c r="A10" s="1" t="s">
        <v>298</v>
      </c>
      <c r="B10" s="56">
        <v>156</v>
      </c>
      <c r="C10" s="56">
        <v>166</v>
      </c>
      <c r="D10" s="56">
        <v>161</v>
      </c>
      <c r="E10" s="56">
        <v>193</v>
      </c>
      <c r="F10" s="56">
        <v>190</v>
      </c>
      <c r="G10" s="56">
        <v>184</v>
      </c>
      <c r="H10" s="56">
        <v>199</v>
      </c>
      <c r="I10" s="71">
        <v>246.97233197785542</v>
      </c>
      <c r="J10" s="71">
        <v>250.31165797597075</v>
      </c>
      <c r="K10" s="71">
        <v>242.37517181121206</v>
      </c>
      <c r="N10" s="242"/>
      <c r="O10" s="71"/>
    </row>
    <row r="11" spans="1:15" x14ac:dyDescent="0.2">
      <c r="A11" s="1" t="s">
        <v>56</v>
      </c>
      <c r="B11" s="56">
        <v>78</v>
      </c>
      <c r="C11" s="56">
        <v>101</v>
      </c>
      <c r="D11" s="56">
        <v>106</v>
      </c>
      <c r="E11" s="56">
        <v>116</v>
      </c>
      <c r="F11" s="56">
        <v>114</v>
      </c>
      <c r="G11" s="56">
        <v>127</v>
      </c>
      <c r="H11" s="56">
        <v>147</v>
      </c>
      <c r="I11" s="71">
        <v>156.35754225118771</v>
      </c>
      <c r="J11" s="71">
        <v>196.95073462521356</v>
      </c>
      <c r="K11" s="71">
        <v>221.03281450096912</v>
      </c>
      <c r="N11" s="242"/>
      <c r="O11" s="71"/>
    </row>
    <row r="12" spans="1:15" x14ac:dyDescent="0.25">
      <c r="A12" s="1" t="s">
        <v>299</v>
      </c>
      <c r="B12" s="56" t="s">
        <v>243</v>
      </c>
      <c r="C12" s="56" t="s">
        <v>243</v>
      </c>
      <c r="D12" s="56" t="s">
        <v>243</v>
      </c>
      <c r="E12" s="56" t="s">
        <v>243</v>
      </c>
      <c r="F12" s="56">
        <v>53</v>
      </c>
      <c r="G12" s="56">
        <v>200</v>
      </c>
      <c r="H12" s="56">
        <v>211</v>
      </c>
      <c r="I12" s="71">
        <v>219.57538704609831</v>
      </c>
      <c r="J12" s="71">
        <v>229.32433380989059</v>
      </c>
      <c r="K12" s="71">
        <v>203.85680403896905</v>
      </c>
      <c r="N12" s="242"/>
      <c r="O12" s="71"/>
    </row>
    <row r="13" spans="1:15" x14ac:dyDescent="0.2">
      <c r="A13" s="1" t="s">
        <v>44</v>
      </c>
      <c r="B13" s="55">
        <v>186</v>
      </c>
      <c r="C13" s="55">
        <v>99</v>
      </c>
      <c r="D13" s="55">
        <v>74</v>
      </c>
      <c r="E13" s="55">
        <v>58</v>
      </c>
      <c r="F13" s="55">
        <v>47</v>
      </c>
      <c r="G13" s="55">
        <v>45</v>
      </c>
      <c r="H13" s="55">
        <v>40</v>
      </c>
      <c r="I13" s="71">
        <v>51.400457388876788</v>
      </c>
      <c r="J13" s="71">
        <v>92.853180458942774</v>
      </c>
      <c r="K13" s="71">
        <v>198.83098212762991</v>
      </c>
      <c r="N13" s="242"/>
      <c r="O13" s="71"/>
    </row>
    <row r="14" spans="1:15" x14ac:dyDescent="0.25">
      <c r="A14" s="1" t="s">
        <v>300</v>
      </c>
      <c r="B14" s="56">
        <v>130</v>
      </c>
      <c r="C14" s="56">
        <v>139</v>
      </c>
      <c r="D14" s="56">
        <v>153</v>
      </c>
      <c r="E14" s="56">
        <v>157</v>
      </c>
      <c r="F14" s="56">
        <v>166</v>
      </c>
      <c r="G14" s="56">
        <v>176</v>
      </c>
      <c r="H14" s="56">
        <v>177</v>
      </c>
      <c r="I14" s="71">
        <v>181.03691180950457</v>
      </c>
      <c r="J14" s="71">
        <v>180.87606188447253</v>
      </c>
      <c r="K14" s="71">
        <v>195.82518026651803</v>
      </c>
      <c r="N14" s="242"/>
      <c r="O14" s="71"/>
    </row>
    <row r="15" spans="1:15" x14ac:dyDescent="0.2">
      <c r="A15" s="1" t="s">
        <v>51</v>
      </c>
      <c r="B15" s="56">
        <v>365</v>
      </c>
      <c r="C15" s="56">
        <v>363</v>
      </c>
      <c r="D15" s="56">
        <v>359</v>
      </c>
      <c r="E15" s="56">
        <v>385</v>
      </c>
      <c r="F15" s="56">
        <v>342</v>
      </c>
      <c r="G15" s="56">
        <v>274</v>
      </c>
      <c r="H15" s="56">
        <v>249</v>
      </c>
      <c r="I15" s="71">
        <v>243.76190647684115</v>
      </c>
      <c r="J15" s="71">
        <v>217.72791640096139</v>
      </c>
      <c r="K15" s="71">
        <v>190.11092538577245</v>
      </c>
      <c r="N15" s="242"/>
      <c r="O15" s="253"/>
    </row>
    <row r="16" spans="1:15" x14ac:dyDescent="0.25">
      <c r="A16" s="1" t="s">
        <v>242</v>
      </c>
      <c r="B16" s="56" t="s">
        <v>243</v>
      </c>
      <c r="C16" s="56">
        <v>35</v>
      </c>
      <c r="D16" s="56">
        <v>143</v>
      </c>
      <c r="E16" s="56">
        <v>160</v>
      </c>
      <c r="F16" s="56">
        <v>168</v>
      </c>
      <c r="G16" s="56">
        <v>177</v>
      </c>
      <c r="H16" s="56">
        <v>166</v>
      </c>
      <c r="I16" s="71">
        <v>157.02470335470093</v>
      </c>
      <c r="J16" s="71">
        <v>165.53613009069261</v>
      </c>
      <c r="K16" s="71">
        <v>157.92690910437111</v>
      </c>
      <c r="N16" s="242"/>
      <c r="O16" s="71"/>
    </row>
    <row r="17" spans="1:15" x14ac:dyDescent="0.2">
      <c r="A17" s="1" t="s">
        <v>302</v>
      </c>
      <c r="B17" s="56" t="s">
        <v>243</v>
      </c>
      <c r="C17" s="56" t="s">
        <v>243</v>
      </c>
      <c r="D17" s="56" t="s">
        <v>243</v>
      </c>
      <c r="E17" s="56" t="s">
        <v>65</v>
      </c>
      <c r="F17" s="56">
        <v>44</v>
      </c>
      <c r="G17" s="56">
        <v>139</v>
      </c>
      <c r="H17" s="56">
        <v>143</v>
      </c>
      <c r="I17" s="71">
        <v>144.78805293533205</v>
      </c>
      <c r="J17" s="71">
        <v>144.78640501830264</v>
      </c>
      <c r="K17" s="71">
        <v>148.94839919878808</v>
      </c>
      <c r="N17" s="242"/>
      <c r="O17" s="71"/>
    </row>
    <row r="18" spans="1:15" x14ac:dyDescent="0.25">
      <c r="A18" s="1" t="s">
        <v>303</v>
      </c>
      <c r="B18" s="56" t="s">
        <v>243</v>
      </c>
      <c r="C18" s="56" t="s">
        <v>243</v>
      </c>
      <c r="D18" s="56" t="s">
        <v>243</v>
      </c>
      <c r="E18" s="56">
        <v>38</v>
      </c>
      <c r="F18" s="56">
        <v>134</v>
      </c>
      <c r="G18" s="56">
        <v>112</v>
      </c>
      <c r="H18" s="56">
        <v>137</v>
      </c>
      <c r="I18" s="71">
        <v>143.71659083111541</v>
      </c>
      <c r="J18" s="71">
        <v>133.3667883628423</v>
      </c>
      <c r="K18" s="71">
        <v>139.73176040830162</v>
      </c>
      <c r="N18" s="242"/>
      <c r="O18" s="71"/>
    </row>
    <row r="19" spans="1:15" x14ac:dyDescent="0.25">
      <c r="A19" s="1" t="s">
        <v>301</v>
      </c>
      <c r="B19" s="56">
        <v>171</v>
      </c>
      <c r="C19" s="56">
        <v>148</v>
      </c>
      <c r="D19" s="56">
        <v>172</v>
      </c>
      <c r="E19" s="56">
        <v>209</v>
      </c>
      <c r="F19" s="56">
        <v>199</v>
      </c>
      <c r="G19" s="56">
        <v>178</v>
      </c>
      <c r="H19" s="56">
        <v>158</v>
      </c>
      <c r="I19" s="71">
        <v>168.62414576944991</v>
      </c>
      <c r="J19" s="71">
        <v>151.85789759674429</v>
      </c>
      <c r="K19" s="71">
        <v>117.77040230614462</v>
      </c>
      <c r="N19" s="242"/>
      <c r="O19" s="71"/>
    </row>
    <row r="20" spans="1:15" x14ac:dyDescent="0.2">
      <c r="A20" s="1" t="s">
        <v>612</v>
      </c>
      <c r="B20" s="55">
        <v>39</v>
      </c>
      <c r="C20" s="55">
        <v>37</v>
      </c>
      <c r="D20" s="55">
        <v>38</v>
      </c>
      <c r="E20" s="55">
        <v>30</v>
      </c>
      <c r="F20" s="55">
        <v>34</v>
      </c>
      <c r="G20" s="55">
        <v>19</v>
      </c>
      <c r="H20" s="55">
        <v>79</v>
      </c>
      <c r="I20" s="71">
        <v>68.959679615781411</v>
      </c>
      <c r="J20" s="71">
        <v>123.10969940442986</v>
      </c>
      <c r="K20" s="71">
        <v>114.55358196413677</v>
      </c>
      <c r="N20" s="242"/>
      <c r="O20" s="71"/>
    </row>
    <row r="21" spans="1:15" x14ac:dyDescent="0.25">
      <c r="A21" s="1" t="s">
        <v>52</v>
      </c>
      <c r="B21" s="56" t="s">
        <v>243</v>
      </c>
      <c r="C21" s="56" t="s">
        <v>243</v>
      </c>
      <c r="D21" s="56" t="s">
        <v>243</v>
      </c>
      <c r="E21" s="56" t="s">
        <v>243</v>
      </c>
      <c r="F21" s="56" t="s">
        <v>243</v>
      </c>
      <c r="G21" s="56" t="s">
        <v>243</v>
      </c>
      <c r="H21" s="56">
        <v>117</v>
      </c>
      <c r="I21" s="71">
        <v>105.94856188093728</v>
      </c>
      <c r="J21" s="71">
        <v>118.49750950394876</v>
      </c>
      <c r="K21" s="71">
        <v>105.62652204509345</v>
      </c>
      <c r="N21" s="242"/>
      <c r="O21" s="71"/>
    </row>
    <row r="22" spans="1:15" x14ac:dyDescent="0.25">
      <c r="A22" s="1" t="s">
        <v>304</v>
      </c>
      <c r="B22" s="56">
        <v>67</v>
      </c>
      <c r="C22" s="56">
        <v>82</v>
      </c>
      <c r="D22" s="56">
        <v>90</v>
      </c>
      <c r="E22" s="56">
        <v>98</v>
      </c>
      <c r="F22" s="56">
        <v>108</v>
      </c>
      <c r="G22" s="56">
        <v>106</v>
      </c>
      <c r="H22" s="56">
        <v>95</v>
      </c>
      <c r="I22" s="71">
        <v>100.46726691992801</v>
      </c>
      <c r="J22" s="71">
        <v>89.898604859803612</v>
      </c>
      <c r="K22" s="71">
        <v>102.52847463668455</v>
      </c>
      <c r="N22" s="242"/>
      <c r="O22" s="71"/>
    </row>
    <row r="23" spans="1:15" x14ac:dyDescent="0.25">
      <c r="A23" s="1" t="s">
        <v>45</v>
      </c>
      <c r="B23" s="55">
        <v>37</v>
      </c>
      <c r="C23" s="55">
        <v>88</v>
      </c>
      <c r="D23" s="55">
        <v>87</v>
      </c>
      <c r="E23" s="55">
        <v>67</v>
      </c>
      <c r="F23" s="55">
        <v>69</v>
      </c>
      <c r="G23" s="55">
        <v>91</v>
      </c>
      <c r="H23" s="55">
        <v>108</v>
      </c>
      <c r="I23" s="71">
        <v>55.507023185821872</v>
      </c>
      <c r="J23" s="71">
        <v>74.387226126603522</v>
      </c>
      <c r="K23" s="71">
        <v>85.119415236026867</v>
      </c>
      <c r="N23" s="242"/>
      <c r="O23" s="71"/>
    </row>
    <row r="24" spans="1:15" x14ac:dyDescent="0.25">
      <c r="A24" s="1" t="s">
        <v>305</v>
      </c>
      <c r="B24" s="55" t="s">
        <v>243</v>
      </c>
      <c r="C24" s="55" t="s">
        <v>243</v>
      </c>
      <c r="D24" s="55" t="s">
        <v>243</v>
      </c>
      <c r="E24" s="55">
        <v>20</v>
      </c>
      <c r="F24" s="55">
        <v>45</v>
      </c>
      <c r="G24" s="55">
        <v>61</v>
      </c>
      <c r="H24" s="55">
        <v>77</v>
      </c>
      <c r="I24" s="71">
        <v>67.39799606598902</v>
      </c>
      <c r="J24" s="71">
        <v>67.567226357919154</v>
      </c>
      <c r="K24" s="71">
        <v>71.737057647202931</v>
      </c>
      <c r="N24" s="242"/>
      <c r="O24" s="71"/>
    </row>
    <row r="25" spans="1:15" x14ac:dyDescent="0.25">
      <c r="A25" s="1" t="s">
        <v>463</v>
      </c>
      <c r="B25" s="55" t="s">
        <v>243</v>
      </c>
      <c r="C25" s="55" t="s">
        <v>243</v>
      </c>
      <c r="D25" s="55" t="s">
        <v>243</v>
      </c>
      <c r="E25" s="55" t="s">
        <v>243</v>
      </c>
      <c r="F25" s="55" t="s">
        <v>243</v>
      </c>
      <c r="G25" s="55" t="s">
        <v>243</v>
      </c>
      <c r="H25" s="55" t="s">
        <v>243</v>
      </c>
      <c r="I25" s="55" t="s">
        <v>243</v>
      </c>
      <c r="J25" s="55" t="s">
        <v>243</v>
      </c>
      <c r="K25" s="59">
        <v>47.768270005506409</v>
      </c>
      <c r="N25" s="242"/>
      <c r="O25" s="71"/>
    </row>
    <row r="26" spans="1:15" x14ac:dyDescent="0.2">
      <c r="A26" s="27" t="s">
        <v>306</v>
      </c>
      <c r="B26" s="72">
        <v>34</v>
      </c>
      <c r="C26" s="72">
        <v>31</v>
      </c>
      <c r="D26" s="72">
        <v>29</v>
      </c>
      <c r="E26" s="72">
        <v>32</v>
      </c>
      <c r="F26" s="72">
        <v>31</v>
      </c>
      <c r="G26" s="72">
        <v>35</v>
      </c>
      <c r="H26" s="72">
        <v>42</v>
      </c>
      <c r="I26" s="73">
        <v>45.362679771148066</v>
      </c>
      <c r="J26" s="73">
        <v>43.689528686103124</v>
      </c>
      <c r="K26" s="73">
        <v>46.329953871929533</v>
      </c>
      <c r="N26" s="242"/>
      <c r="O26" s="59"/>
    </row>
    <row r="27" spans="1:15" x14ac:dyDescent="0.25">
      <c r="A27" s="1" t="s">
        <v>873</v>
      </c>
      <c r="J27" s="71">
        <v>38.631883545455679</v>
      </c>
      <c r="K27" s="71">
        <v>45.228577673429214</v>
      </c>
      <c r="M27" s="27"/>
      <c r="N27" s="242"/>
      <c r="O27" s="73"/>
    </row>
    <row r="28" spans="1:15" x14ac:dyDescent="0.25">
      <c r="A28" s="1" t="s">
        <v>307</v>
      </c>
      <c r="B28" s="55">
        <v>1010</v>
      </c>
      <c r="C28" s="55">
        <v>1101</v>
      </c>
      <c r="D28" s="55">
        <v>1164</v>
      </c>
      <c r="E28" s="55">
        <v>1252</v>
      </c>
      <c r="F28" s="55">
        <v>1392</v>
      </c>
      <c r="G28" s="55">
        <v>1051</v>
      </c>
      <c r="H28" s="55">
        <v>1160</v>
      </c>
      <c r="I28" s="71">
        <v>778.8524553597772</v>
      </c>
      <c r="J28" s="71">
        <v>868.35658250267261</v>
      </c>
      <c r="K28" s="71">
        <v>1269.1196560054191</v>
      </c>
      <c r="N28" s="242"/>
      <c r="O28" s="71"/>
    </row>
    <row r="29" spans="1:15" x14ac:dyDescent="0.25">
      <c r="B29" s="56"/>
      <c r="C29" s="56"/>
      <c r="D29" s="56"/>
      <c r="E29" s="56"/>
      <c r="F29" s="56"/>
      <c r="G29" s="56"/>
      <c r="H29" s="56"/>
      <c r="I29" s="71"/>
      <c r="N29" s="242"/>
      <c r="O29" s="71"/>
    </row>
    <row r="30" spans="1:15" x14ac:dyDescent="0.25">
      <c r="A30" s="5" t="s">
        <v>229</v>
      </c>
      <c r="B30" s="13" t="s">
        <v>606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5" x14ac:dyDescent="0.2">
      <c r="A31" s="27" t="s">
        <v>596</v>
      </c>
      <c r="B31" s="28" t="s">
        <v>610</v>
      </c>
      <c r="C31" s="29"/>
      <c r="D31" s="29"/>
      <c r="E31" s="29"/>
      <c r="F31" s="29"/>
      <c r="G31" s="29"/>
      <c r="H31" s="29"/>
      <c r="I31" s="29"/>
      <c r="J31" s="29"/>
      <c r="K31" s="29"/>
    </row>
    <row r="32" spans="1:15" x14ac:dyDescent="0.25">
      <c r="A32" s="6" t="s">
        <v>598</v>
      </c>
      <c r="B32" s="14" t="s">
        <v>613</v>
      </c>
      <c r="C32" s="12"/>
      <c r="D32" s="12"/>
      <c r="E32" s="12"/>
      <c r="F32" s="12"/>
      <c r="G32" s="12"/>
      <c r="H32" s="12"/>
      <c r="I32" s="12"/>
      <c r="J32" s="12"/>
      <c r="K32" s="12"/>
    </row>
    <row r="35" spans="2:9" x14ac:dyDescent="0.25">
      <c r="B35" s="10"/>
      <c r="C35" s="10"/>
      <c r="D35" s="10"/>
      <c r="E35" s="10"/>
      <c r="F35" s="10"/>
      <c r="G35" s="10"/>
      <c r="H35" s="10"/>
      <c r="I35" s="10"/>
    </row>
    <row r="39" spans="2:9" x14ac:dyDescent="0.25">
      <c r="B39" s="56"/>
      <c r="C39" s="56"/>
      <c r="D39" s="56"/>
      <c r="E39" s="56"/>
      <c r="F39" s="56"/>
      <c r="G39" s="56"/>
      <c r="H39" s="56"/>
      <c r="I39" s="56"/>
    </row>
    <row r="69" spans="1:11" x14ac:dyDescent="0.2">
      <c r="A69" s="27" t="s">
        <v>307</v>
      </c>
      <c r="B69" s="29">
        <v>512</v>
      </c>
      <c r="C69" s="29">
        <v>484</v>
      </c>
      <c r="D69" s="29">
        <v>564</v>
      </c>
      <c r="E69" s="29">
        <v>576</v>
      </c>
      <c r="F69" s="29">
        <v>600</v>
      </c>
      <c r="G69" s="29">
        <v>620</v>
      </c>
      <c r="H69" s="29">
        <v>645</v>
      </c>
      <c r="I69" s="27">
        <v>607</v>
      </c>
      <c r="J69" s="70">
        <v>437.74990136380205</v>
      </c>
      <c r="K69" s="6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9"/>
  <sheetViews>
    <sheetView zoomScaleNormal="100" workbookViewId="0">
      <selection activeCell="M1" sqref="M1:Q1048576"/>
    </sheetView>
  </sheetViews>
  <sheetFormatPr baseColWidth="10" defaultColWidth="11.5703125" defaultRowHeight="12" x14ac:dyDescent="0.2"/>
  <cols>
    <col min="1" max="1" width="21" style="1" customWidth="1"/>
    <col min="2" max="11" width="7.5703125" style="9" customWidth="1"/>
    <col min="12" max="16384" width="11.5703125" style="1"/>
  </cols>
  <sheetData>
    <row r="1" spans="1:15" x14ac:dyDescent="0.2">
      <c r="A1" s="2" t="s">
        <v>852</v>
      </c>
    </row>
    <row r="2" spans="1:15" x14ac:dyDescent="0.25">
      <c r="A2" s="1" t="s">
        <v>308</v>
      </c>
    </row>
    <row r="5" spans="1:15" x14ac:dyDescent="0.25">
      <c r="A5" s="4" t="s">
        <v>711</v>
      </c>
      <c r="B5" s="74">
        <v>2007</v>
      </c>
      <c r="C5" s="74">
        <v>2008</v>
      </c>
      <c r="D5" s="74">
        <v>2009</v>
      </c>
      <c r="E5" s="74">
        <v>2010</v>
      </c>
      <c r="F5" s="74">
        <v>2011</v>
      </c>
      <c r="G5" s="74">
        <v>2012</v>
      </c>
      <c r="H5" s="74">
        <v>2013</v>
      </c>
      <c r="I5" s="74">
        <v>2014</v>
      </c>
      <c r="J5" s="74">
        <v>2015</v>
      </c>
      <c r="K5" s="74" t="s">
        <v>705</v>
      </c>
    </row>
    <row r="6" spans="1:15" x14ac:dyDescent="0.25">
      <c r="A6" s="1" t="s">
        <v>287</v>
      </c>
      <c r="B6" s="56">
        <f t="shared" ref="B6:J6" si="0">SUM(B8:B24)</f>
        <v>5443</v>
      </c>
      <c r="C6" s="56">
        <f t="shared" si="0"/>
        <v>5772</v>
      </c>
      <c r="D6" s="56">
        <f t="shared" si="0"/>
        <v>5912</v>
      </c>
      <c r="E6" s="56">
        <f t="shared" si="0"/>
        <v>5275</v>
      </c>
      <c r="F6" s="56">
        <f t="shared" si="0"/>
        <v>5344</v>
      </c>
      <c r="G6" s="56">
        <f t="shared" si="0"/>
        <v>5186</v>
      </c>
      <c r="H6" s="56">
        <f t="shared" si="0"/>
        <v>5023</v>
      </c>
      <c r="I6" s="56">
        <f t="shared" si="0"/>
        <v>4504.2230010671828</v>
      </c>
      <c r="J6" s="56">
        <f t="shared" si="0"/>
        <v>4720.4659750571027</v>
      </c>
      <c r="K6" s="56">
        <f>SUM(K8:K24)</f>
        <v>4919.244277862188</v>
      </c>
    </row>
    <row r="7" spans="1:15" x14ac:dyDescent="0.25">
      <c r="B7" s="56"/>
      <c r="C7" s="63"/>
      <c r="D7" s="56"/>
      <c r="E7" s="63"/>
      <c r="F7" s="56"/>
      <c r="G7" s="63"/>
      <c r="H7" s="56"/>
      <c r="I7" s="56"/>
      <c r="J7" s="56"/>
      <c r="K7" s="56"/>
    </row>
    <row r="8" spans="1:15" x14ac:dyDescent="0.25">
      <c r="A8" s="1" t="s">
        <v>309</v>
      </c>
      <c r="B8" s="56">
        <v>1735</v>
      </c>
      <c r="C8" s="56">
        <v>1838</v>
      </c>
      <c r="D8" s="56">
        <v>1694</v>
      </c>
      <c r="E8" s="56">
        <v>1545</v>
      </c>
      <c r="F8" s="56">
        <v>1509</v>
      </c>
      <c r="G8" s="56">
        <v>1681</v>
      </c>
      <c r="H8" s="56">
        <v>1532</v>
      </c>
      <c r="I8" s="56">
        <v>1485.2641850340274</v>
      </c>
      <c r="J8" s="76">
        <v>1520.9855254522627</v>
      </c>
      <c r="K8" s="76">
        <v>1411.2204901623934</v>
      </c>
      <c r="N8" s="254"/>
      <c r="O8" s="76"/>
    </row>
    <row r="9" spans="1:15" x14ac:dyDescent="0.25">
      <c r="A9" s="1" t="s">
        <v>310</v>
      </c>
      <c r="B9" s="56">
        <v>1567</v>
      </c>
      <c r="C9" s="56">
        <v>1844</v>
      </c>
      <c r="D9" s="56">
        <v>2202</v>
      </c>
      <c r="E9" s="56">
        <v>1661</v>
      </c>
      <c r="F9" s="56">
        <v>1641</v>
      </c>
      <c r="G9" s="56">
        <v>1776</v>
      </c>
      <c r="H9" s="56">
        <v>1464</v>
      </c>
      <c r="I9" s="56">
        <v>1416.6768117160484</v>
      </c>
      <c r="J9" s="76">
        <v>1362.9261949974866</v>
      </c>
      <c r="K9" s="76">
        <v>1162.5826666551534</v>
      </c>
      <c r="N9" s="254"/>
      <c r="O9" s="76"/>
    </row>
    <row r="10" spans="1:15" x14ac:dyDescent="0.25">
      <c r="A10" s="1" t="s">
        <v>608</v>
      </c>
      <c r="B10" s="56">
        <v>529</v>
      </c>
      <c r="C10" s="56">
        <v>540</v>
      </c>
      <c r="D10" s="56">
        <v>558</v>
      </c>
      <c r="E10" s="56">
        <v>614</v>
      </c>
      <c r="F10" s="56">
        <v>559</v>
      </c>
      <c r="G10" s="56">
        <v>390</v>
      </c>
      <c r="H10" s="56">
        <v>519</v>
      </c>
      <c r="I10" s="56">
        <v>258.22530138334258</v>
      </c>
      <c r="J10" s="76">
        <v>409.29933121335557</v>
      </c>
      <c r="K10" s="76">
        <v>564.8717208961948</v>
      </c>
      <c r="N10" s="254"/>
      <c r="O10" s="76"/>
    </row>
    <row r="11" spans="1:15" x14ac:dyDescent="0.25">
      <c r="A11" s="1" t="s">
        <v>311</v>
      </c>
      <c r="B11" s="56">
        <v>567</v>
      </c>
      <c r="C11" s="56">
        <v>519</v>
      </c>
      <c r="D11" s="56">
        <v>546</v>
      </c>
      <c r="E11" s="56">
        <v>562</v>
      </c>
      <c r="F11" s="56">
        <v>728</v>
      </c>
      <c r="G11" s="56">
        <v>531</v>
      </c>
      <c r="H11" s="56">
        <v>443</v>
      </c>
      <c r="I11" s="56">
        <v>452.13372847201072</v>
      </c>
      <c r="J11" s="76">
        <v>440.14838043906019</v>
      </c>
      <c r="K11" s="76">
        <v>541.58255386424094</v>
      </c>
      <c r="N11" s="254"/>
      <c r="O11" s="76"/>
    </row>
    <row r="12" spans="1:15" x14ac:dyDescent="0.25">
      <c r="A12" s="1" t="s">
        <v>312</v>
      </c>
      <c r="B12" s="56">
        <v>98</v>
      </c>
      <c r="C12" s="56">
        <v>139</v>
      </c>
      <c r="D12" s="56">
        <v>151</v>
      </c>
      <c r="E12" s="56">
        <v>173</v>
      </c>
      <c r="F12" s="56">
        <v>204</v>
      </c>
      <c r="G12" s="56">
        <v>211</v>
      </c>
      <c r="H12" s="56">
        <v>324</v>
      </c>
      <c r="I12" s="56">
        <v>323.84616216465531</v>
      </c>
      <c r="J12" s="76">
        <v>301.49019993772964</v>
      </c>
      <c r="K12" s="76">
        <v>362.96870333405508</v>
      </c>
      <c r="N12" s="254"/>
      <c r="O12" s="76"/>
    </row>
    <row r="13" spans="1:15" x14ac:dyDescent="0.25">
      <c r="A13" s="1" t="s">
        <v>313</v>
      </c>
      <c r="B13" s="56">
        <v>70</v>
      </c>
      <c r="C13" s="56">
        <v>106</v>
      </c>
      <c r="D13" s="56">
        <v>107</v>
      </c>
      <c r="E13" s="56">
        <v>90</v>
      </c>
      <c r="F13" s="56">
        <v>108</v>
      </c>
      <c r="G13" s="56">
        <v>125</v>
      </c>
      <c r="H13" s="56">
        <v>158</v>
      </c>
      <c r="I13" s="56">
        <v>161.46694102879584</v>
      </c>
      <c r="J13" s="76">
        <v>155.43222082220262</v>
      </c>
      <c r="K13" s="76">
        <v>331.90835465605142</v>
      </c>
      <c r="N13" s="254"/>
      <c r="O13" s="76"/>
    </row>
    <row r="14" spans="1:15" x14ac:dyDescent="0.25">
      <c r="A14" s="1" t="s">
        <v>316</v>
      </c>
      <c r="B14" s="56">
        <v>39</v>
      </c>
      <c r="C14" s="56">
        <v>37</v>
      </c>
      <c r="D14" s="56">
        <v>38</v>
      </c>
      <c r="E14" s="56">
        <v>76</v>
      </c>
      <c r="F14" s="56">
        <v>158</v>
      </c>
      <c r="G14" s="56">
        <v>81</v>
      </c>
      <c r="H14" s="56">
        <v>119</v>
      </c>
      <c r="I14" s="56">
        <v>81.486557349298764</v>
      </c>
      <c r="J14" s="76">
        <v>125.25277134772733</v>
      </c>
      <c r="K14" s="76">
        <v>115.180297198597</v>
      </c>
      <c r="N14" s="254"/>
      <c r="O14" s="76"/>
    </row>
    <row r="15" spans="1:15" x14ac:dyDescent="0.25">
      <c r="A15" s="1" t="s">
        <v>315</v>
      </c>
      <c r="B15" s="56">
        <v>2</v>
      </c>
      <c r="C15" s="56">
        <v>2</v>
      </c>
      <c r="D15" s="56">
        <v>3</v>
      </c>
      <c r="E15" s="56">
        <v>3</v>
      </c>
      <c r="F15" s="56">
        <v>3</v>
      </c>
      <c r="G15" s="56">
        <v>2</v>
      </c>
      <c r="H15" s="56">
        <v>120</v>
      </c>
      <c r="I15" s="56">
        <v>108.48926960986688</v>
      </c>
      <c r="J15" s="76">
        <v>121.09424797119046</v>
      </c>
      <c r="K15" s="76">
        <v>107.94915112244178</v>
      </c>
      <c r="N15" s="254"/>
      <c r="O15" s="65"/>
    </row>
    <row r="16" spans="1:15" x14ac:dyDescent="0.25">
      <c r="A16" s="1" t="s">
        <v>319</v>
      </c>
      <c r="B16" s="56">
        <v>522</v>
      </c>
      <c r="C16" s="56">
        <v>404</v>
      </c>
      <c r="D16" s="56">
        <v>276</v>
      </c>
      <c r="E16" s="56">
        <v>198</v>
      </c>
      <c r="F16" s="56">
        <v>97</v>
      </c>
      <c r="G16" s="56">
        <v>113</v>
      </c>
      <c r="H16" s="56">
        <v>97</v>
      </c>
      <c r="I16" s="56">
        <v>17.750088790445957</v>
      </c>
      <c r="J16" s="76">
        <v>74.958132131039051</v>
      </c>
      <c r="K16" s="76">
        <v>95.379704519338034</v>
      </c>
    </row>
    <row r="17" spans="1:14" x14ac:dyDescent="0.25">
      <c r="A17" s="1" t="s">
        <v>609</v>
      </c>
      <c r="B17" s="216" t="s">
        <v>239</v>
      </c>
      <c r="C17" s="216" t="s">
        <v>239</v>
      </c>
      <c r="D17" s="216" t="s">
        <v>239</v>
      </c>
      <c r="E17" s="216" t="s">
        <v>239</v>
      </c>
      <c r="F17" s="216" t="s">
        <v>239</v>
      </c>
      <c r="G17" s="216" t="s">
        <v>239</v>
      </c>
      <c r="H17" s="216" t="s">
        <v>239</v>
      </c>
      <c r="I17" s="217">
        <v>2.3560380942342151E-2</v>
      </c>
      <c r="J17" s="76">
        <v>73.923783689420489</v>
      </c>
      <c r="K17" s="76">
        <v>85.119415236026867</v>
      </c>
      <c r="N17" s="76"/>
    </row>
    <row r="18" spans="1:14" x14ac:dyDescent="0.25">
      <c r="A18" s="1" t="s">
        <v>317</v>
      </c>
      <c r="B18" s="56">
        <v>50</v>
      </c>
      <c r="C18" s="56">
        <v>68</v>
      </c>
      <c r="D18" s="56">
        <v>69</v>
      </c>
      <c r="E18" s="56">
        <v>45</v>
      </c>
      <c r="F18" s="56">
        <v>48</v>
      </c>
      <c r="G18" s="56">
        <v>35</v>
      </c>
      <c r="H18" s="56">
        <v>29</v>
      </c>
      <c r="I18" s="56">
        <v>33.580571436764195</v>
      </c>
      <c r="J18" s="76">
        <v>35.089524125516874</v>
      </c>
      <c r="K18" s="76">
        <v>40.233534443239648</v>
      </c>
      <c r="N18" s="76"/>
    </row>
    <row r="19" spans="1:14" x14ac:dyDescent="0.25">
      <c r="A19" s="1" t="s">
        <v>314</v>
      </c>
      <c r="B19" s="56">
        <v>170</v>
      </c>
      <c r="C19" s="56">
        <v>153</v>
      </c>
      <c r="D19" s="56">
        <v>176</v>
      </c>
      <c r="E19" s="56">
        <v>213</v>
      </c>
      <c r="F19" s="56">
        <v>192</v>
      </c>
      <c r="G19" s="56">
        <v>183</v>
      </c>
      <c r="H19" s="56">
        <v>163</v>
      </c>
      <c r="I19" s="56">
        <v>114.49460665551285</v>
      </c>
      <c r="J19" s="76">
        <v>51.157847263164456</v>
      </c>
      <c r="K19" s="76">
        <v>29.095289601306458</v>
      </c>
      <c r="N19" s="76"/>
    </row>
    <row r="20" spans="1:14" x14ac:dyDescent="0.25">
      <c r="A20" s="1" t="s">
        <v>872</v>
      </c>
      <c r="B20" s="216" t="s">
        <v>239</v>
      </c>
      <c r="C20" s="216" t="s">
        <v>239</v>
      </c>
      <c r="D20" s="216" t="s">
        <v>239</v>
      </c>
      <c r="E20" s="216" t="s">
        <v>239</v>
      </c>
      <c r="F20" s="216" t="s">
        <v>239</v>
      </c>
      <c r="G20" s="216" t="s">
        <v>239</v>
      </c>
      <c r="H20" s="216" t="s">
        <v>239</v>
      </c>
      <c r="I20" s="216" t="s">
        <v>239</v>
      </c>
      <c r="J20" s="216">
        <v>0</v>
      </c>
      <c r="K20" s="76">
        <v>23.534822032907474</v>
      </c>
      <c r="N20" s="76"/>
    </row>
    <row r="21" spans="1:14" x14ac:dyDescent="0.25">
      <c r="A21" s="1" t="s">
        <v>318</v>
      </c>
      <c r="B21" s="216" t="s">
        <v>239</v>
      </c>
      <c r="C21" s="56">
        <v>50</v>
      </c>
      <c r="D21" s="56">
        <v>34</v>
      </c>
      <c r="E21" s="56">
        <v>33</v>
      </c>
      <c r="F21" s="56">
        <v>25</v>
      </c>
      <c r="G21" s="56">
        <v>27</v>
      </c>
      <c r="H21" s="56">
        <v>25</v>
      </c>
      <c r="I21" s="56">
        <v>23.592717865917564</v>
      </c>
      <c r="J21" s="76">
        <v>23.943552162583849</v>
      </c>
      <c r="K21" s="76">
        <v>23.448437091537052</v>
      </c>
      <c r="N21" s="76"/>
    </row>
    <row r="22" spans="1:14" x14ac:dyDescent="0.25">
      <c r="A22" s="1" t="s">
        <v>320</v>
      </c>
      <c r="B22" s="56">
        <v>17</v>
      </c>
      <c r="C22" s="56">
        <v>22</v>
      </c>
      <c r="D22" s="56">
        <v>19</v>
      </c>
      <c r="E22" s="56">
        <v>18</v>
      </c>
      <c r="F22" s="56">
        <v>38</v>
      </c>
      <c r="G22" s="56">
        <v>16</v>
      </c>
      <c r="H22" s="56">
        <v>16</v>
      </c>
      <c r="I22" s="56">
        <v>15.663341766554765</v>
      </c>
      <c r="J22" s="76">
        <v>13.933603002672879</v>
      </c>
      <c r="K22" s="76">
        <v>14.575711310988194</v>
      </c>
      <c r="N22" s="76"/>
    </row>
    <row r="23" spans="1:14" x14ac:dyDescent="0.25">
      <c r="A23" s="1" t="s">
        <v>321</v>
      </c>
      <c r="B23" s="216" t="s">
        <v>239</v>
      </c>
      <c r="C23" s="216" t="s">
        <v>239</v>
      </c>
      <c r="D23" s="216" t="s">
        <v>239</v>
      </c>
      <c r="E23" s="216" t="s">
        <v>239</v>
      </c>
      <c r="F23" s="216" t="s">
        <v>239</v>
      </c>
      <c r="G23" s="216" t="s">
        <v>239</v>
      </c>
      <c r="H23" s="56">
        <v>7</v>
      </c>
      <c r="I23" s="218">
        <v>7.8262854832587765</v>
      </c>
      <c r="J23" s="76">
        <v>9.3875652470738338</v>
      </c>
      <c r="K23" s="76">
        <v>7.9793185198360783</v>
      </c>
      <c r="N23" s="76"/>
    </row>
    <row r="24" spans="1:14" x14ac:dyDescent="0.25">
      <c r="A24" s="1" t="s">
        <v>322</v>
      </c>
      <c r="B24" s="55">
        <v>77</v>
      </c>
      <c r="C24" s="55">
        <v>50</v>
      </c>
      <c r="D24" s="55">
        <v>39</v>
      </c>
      <c r="E24" s="55">
        <v>44</v>
      </c>
      <c r="F24" s="55">
        <v>34</v>
      </c>
      <c r="G24" s="55">
        <v>15</v>
      </c>
      <c r="H24" s="55">
        <v>7</v>
      </c>
      <c r="I24" s="219">
        <v>3.7028719297396742</v>
      </c>
      <c r="J24" s="76">
        <v>1.4430952546162024</v>
      </c>
      <c r="K24" s="76">
        <v>1.61410721788088</v>
      </c>
      <c r="N24" s="76"/>
    </row>
    <row r="25" spans="1:14" x14ac:dyDescent="0.25">
      <c r="N25" s="76"/>
    </row>
    <row r="26" spans="1:14" x14ac:dyDescent="0.25">
      <c r="A26" s="5" t="s">
        <v>229</v>
      </c>
      <c r="B26" s="13" t="s">
        <v>606</v>
      </c>
      <c r="C26" s="11"/>
      <c r="D26" s="11"/>
      <c r="E26" s="11"/>
      <c r="F26" s="11"/>
      <c r="G26" s="11"/>
      <c r="H26" s="11"/>
      <c r="I26" s="11"/>
      <c r="J26" s="11"/>
      <c r="K26" s="11"/>
      <c r="N26" s="76"/>
    </row>
    <row r="27" spans="1:14" x14ac:dyDescent="0.2">
      <c r="A27" s="27" t="s">
        <v>596</v>
      </c>
      <c r="B27" s="28" t="s">
        <v>610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1:14" x14ac:dyDescent="0.2">
      <c r="A28" s="27" t="s">
        <v>598</v>
      </c>
      <c r="B28" s="28" t="s">
        <v>607</v>
      </c>
      <c r="C28" s="29"/>
      <c r="D28" s="29"/>
      <c r="E28" s="29"/>
      <c r="F28" s="29"/>
      <c r="G28" s="29"/>
      <c r="H28" s="29"/>
      <c r="I28" s="29"/>
      <c r="J28" s="29"/>
      <c r="K28" s="29"/>
    </row>
    <row r="29" spans="1:14" x14ac:dyDescent="0.2">
      <c r="A29" s="6" t="s">
        <v>618</v>
      </c>
      <c r="B29" s="14" t="s">
        <v>874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ortState ref="A27:C29">
    <sortCondition ref="A27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5.28515625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1" x14ac:dyDescent="0.2">
      <c r="A1" s="2" t="s">
        <v>851</v>
      </c>
    </row>
    <row r="2" spans="1:11" x14ac:dyDescent="0.25">
      <c r="A2" s="1" t="s">
        <v>323</v>
      </c>
    </row>
    <row r="5" spans="1:11" x14ac:dyDescent="0.25">
      <c r="A5" s="4" t="s">
        <v>269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1" x14ac:dyDescent="0.25">
      <c r="A6" s="1" t="s">
        <v>287</v>
      </c>
      <c r="B6" s="10">
        <v>5473</v>
      </c>
      <c r="C6" s="10">
        <v>5783</v>
      </c>
      <c r="D6" s="10">
        <v>5915</v>
      </c>
      <c r="E6" s="10">
        <v>5275</v>
      </c>
      <c r="F6" s="10">
        <v>5342</v>
      </c>
      <c r="G6" s="10">
        <v>5194</v>
      </c>
      <c r="H6" s="10">
        <v>5024</v>
      </c>
      <c r="I6" s="10">
        <f>SUM(I8:I11)</f>
        <v>4504.2239655895601</v>
      </c>
      <c r="J6" s="10">
        <f>SUM(J8:J11)</f>
        <v>4720.4659750571027</v>
      </c>
      <c r="K6" s="10">
        <f>SUM(K8:K11)</f>
        <v>4919.2442778621853</v>
      </c>
    </row>
    <row r="7" spans="1:11" x14ac:dyDescent="0.25">
      <c r="B7" s="10"/>
      <c r="C7" s="38"/>
      <c r="D7" s="10"/>
      <c r="E7" s="38"/>
      <c r="F7" s="10"/>
      <c r="G7" s="38"/>
      <c r="H7" s="10"/>
      <c r="I7" s="10"/>
      <c r="J7" s="10"/>
      <c r="K7" s="10"/>
    </row>
    <row r="8" spans="1:11" x14ac:dyDescent="0.25">
      <c r="A8" s="1" t="s">
        <v>324</v>
      </c>
      <c r="B8" s="10">
        <v>4817</v>
      </c>
      <c r="C8" s="10">
        <v>5095</v>
      </c>
      <c r="D8" s="10">
        <v>5164</v>
      </c>
      <c r="E8" s="10">
        <v>4495</v>
      </c>
      <c r="F8" s="10">
        <v>4408</v>
      </c>
      <c r="G8" s="10">
        <v>4567</v>
      </c>
      <c r="H8" s="3">
        <v>4234</v>
      </c>
      <c r="I8" s="3">
        <v>3947.9797547478674</v>
      </c>
      <c r="J8" s="3">
        <v>4038.212272260334</v>
      </c>
      <c r="K8" s="3">
        <v>3762.3455752018162</v>
      </c>
    </row>
    <row r="9" spans="1:11" x14ac:dyDescent="0.2">
      <c r="A9" s="1" t="s">
        <v>325</v>
      </c>
      <c r="B9" s="10">
        <v>129</v>
      </c>
      <c r="C9" s="10">
        <v>150</v>
      </c>
      <c r="D9" s="10">
        <v>197</v>
      </c>
      <c r="E9" s="10">
        <v>168</v>
      </c>
      <c r="F9" s="10">
        <v>210</v>
      </c>
      <c r="G9" s="10">
        <v>259</v>
      </c>
      <c r="H9" s="3">
        <v>295</v>
      </c>
      <c r="I9" s="3">
        <v>303.30135546490442</v>
      </c>
      <c r="J9" s="3">
        <v>286.08949506572691</v>
      </c>
      <c r="K9" s="3">
        <v>343.38937243663906</v>
      </c>
    </row>
    <row r="10" spans="1:11" x14ac:dyDescent="0.25">
      <c r="A10" s="1" t="s">
        <v>326</v>
      </c>
      <c r="B10" s="221">
        <v>1</v>
      </c>
      <c r="C10" s="221">
        <v>1</v>
      </c>
      <c r="D10" s="221">
        <v>1</v>
      </c>
      <c r="E10" s="221">
        <v>2</v>
      </c>
      <c r="F10" s="221">
        <v>1</v>
      </c>
      <c r="G10" s="221">
        <v>1</v>
      </c>
      <c r="H10" s="255">
        <v>0</v>
      </c>
      <c r="I10" s="255">
        <v>0</v>
      </c>
      <c r="J10" s="255">
        <v>4.7444730223869556</v>
      </c>
      <c r="K10" s="255">
        <v>7.0152010096472006</v>
      </c>
    </row>
    <row r="11" spans="1:11" x14ac:dyDescent="0.2">
      <c r="A11" s="1" t="s">
        <v>875</v>
      </c>
      <c r="B11" s="10">
        <v>526</v>
      </c>
      <c r="C11" s="10">
        <v>537</v>
      </c>
      <c r="D11" s="10">
        <v>553</v>
      </c>
      <c r="E11" s="10">
        <v>610</v>
      </c>
      <c r="F11" s="10">
        <v>723</v>
      </c>
      <c r="G11" s="10">
        <v>367</v>
      </c>
      <c r="H11" s="3">
        <v>495</v>
      </c>
      <c r="I11" s="3">
        <v>252.94285537678883</v>
      </c>
      <c r="J11" s="3">
        <v>391.41973470865452</v>
      </c>
      <c r="K11" s="3">
        <v>806.49412921408327</v>
      </c>
    </row>
    <row r="18" spans="1:11" x14ac:dyDescent="0.25">
      <c r="A18" s="5" t="s">
        <v>229</v>
      </c>
      <c r="B18" s="13" t="s">
        <v>606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6" t="s">
        <v>596</v>
      </c>
      <c r="B19" s="14" t="s">
        <v>876</v>
      </c>
      <c r="C19" s="12"/>
      <c r="D19" s="12"/>
      <c r="E19" s="12"/>
      <c r="F19" s="12"/>
      <c r="G19" s="12"/>
      <c r="H19" s="12"/>
      <c r="I19" s="12"/>
      <c r="J19" s="12"/>
      <c r="K19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6"/>
  <sheetViews>
    <sheetView workbookViewId="0">
      <selection activeCell="L9" sqref="L9:L12"/>
    </sheetView>
  </sheetViews>
  <sheetFormatPr baseColWidth="10" defaultColWidth="11.5703125" defaultRowHeight="12" x14ac:dyDescent="0.2"/>
  <cols>
    <col min="1" max="1" width="21" style="1" customWidth="1"/>
    <col min="2" max="2" width="11.28515625" style="9" customWidth="1"/>
    <col min="3" max="9" width="7.28515625" style="9" customWidth="1"/>
    <col min="10" max="12" width="7.28515625" style="1" customWidth="1"/>
    <col min="13" max="16384" width="11.5703125" style="1"/>
  </cols>
  <sheetData>
    <row r="1" spans="1:12" ht="15" x14ac:dyDescent="0.2">
      <c r="A1" s="47" t="s">
        <v>922</v>
      </c>
    </row>
    <row r="2" spans="1:12" x14ac:dyDescent="0.25">
      <c r="A2" s="1" t="s">
        <v>536</v>
      </c>
    </row>
    <row r="5" spans="1:12" x14ac:dyDescent="0.25">
      <c r="A5" s="4" t="s">
        <v>327</v>
      </c>
      <c r="B5" s="7"/>
      <c r="C5" s="7">
        <v>2007</v>
      </c>
      <c r="D5" s="7">
        <v>2008</v>
      </c>
      <c r="E5" s="7">
        <v>2009</v>
      </c>
      <c r="F5" s="7">
        <v>2010</v>
      </c>
      <c r="G5" s="7">
        <v>2011</v>
      </c>
      <c r="H5" s="7">
        <v>2012</v>
      </c>
      <c r="I5" s="7">
        <v>2013</v>
      </c>
      <c r="J5" s="7">
        <v>2014</v>
      </c>
      <c r="K5" s="7">
        <v>2015</v>
      </c>
      <c r="L5" s="7">
        <v>2016</v>
      </c>
    </row>
    <row r="6" spans="1:12" x14ac:dyDescent="0.25">
      <c r="A6" s="25" t="s">
        <v>186</v>
      </c>
      <c r="B6" s="9" t="s">
        <v>187</v>
      </c>
      <c r="C6" s="10">
        <v>4187.4032129251573</v>
      </c>
      <c r="D6" s="10">
        <v>5586.0346055150185</v>
      </c>
      <c r="E6" s="10">
        <v>6790.9480920625147</v>
      </c>
      <c r="F6" s="10">
        <v>7744.6314899523886</v>
      </c>
      <c r="G6" s="10">
        <v>10235.353079840146</v>
      </c>
      <c r="H6" s="10">
        <v>10745.515758961699</v>
      </c>
      <c r="I6" s="10">
        <v>8536.2794900494937</v>
      </c>
      <c r="J6" s="10">
        <v>6729.0722178974011</v>
      </c>
      <c r="K6" s="10">
        <v>6536.8565620916115</v>
      </c>
      <c r="L6" s="10">
        <v>7266.6062404091153</v>
      </c>
    </row>
    <row r="7" spans="1:12" x14ac:dyDescent="0.25">
      <c r="A7" s="25" t="s">
        <v>188</v>
      </c>
      <c r="B7" s="9" t="s">
        <v>192</v>
      </c>
      <c r="C7" s="10">
        <v>5967.3943619999991</v>
      </c>
      <c r="D7" s="10">
        <v>6417.683814</v>
      </c>
      <c r="E7" s="10">
        <v>6972.1969499999996</v>
      </c>
      <c r="F7" s="10">
        <v>6334.5532089999997</v>
      </c>
      <c r="G7" s="10">
        <v>6492.2497979999989</v>
      </c>
      <c r="H7" s="10">
        <v>6427.0524130000013</v>
      </c>
      <c r="I7" s="10">
        <v>6047.3659180000004</v>
      </c>
      <c r="J7" s="10">
        <v>5323.3804000000009</v>
      </c>
      <c r="K7" s="10">
        <v>5641.7128549999998</v>
      </c>
      <c r="L7" s="10">
        <v>5810.3506559999996</v>
      </c>
    </row>
    <row r="8" spans="1:12" x14ac:dyDescent="0.25">
      <c r="A8" s="25" t="s">
        <v>190</v>
      </c>
      <c r="B8" s="9" t="s">
        <v>193</v>
      </c>
      <c r="C8" s="60">
        <v>696.43</v>
      </c>
      <c r="D8" s="60">
        <v>872.37</v>
      </c>
      <c r="E8" s="60">
        <v>973.66</v>
      </c>
      <c r="F8" s="60">
        <v>1226.6600000000001</v>
      </c>
      <c r="G8" s="60">
        <v>1573.16</v>
      </c>
      <c r="H8" s="60">
        <v>1668.86</v>
      </c>
      <c r="I8" s="60">
        <v>1409.51</v>
      </c>
      <c r="J8" s="60">
        <v>1266.06</v>
      </c>
      <c r="K8" s="60">
        <v>1159.82</v>
      </c>
      <c r="L8" s="60">
        <v>1248.1625000000001</v>
      </c>
    </row>
    <row r="9" spans="1:12" x14ac:dyDescent="0.25">
      <c r="L9" s="251"/>
    </row>
    <row r="10" spans="1:12" x14ac:dyDescent="0.25">
      <c r="L10" s="251"/>
    </row>
    <row r="11" spans="1:12" x14ac:dyDescent="0.25">
      <c r="L11" s="3"/>
    </row>
    <row r="12" spans="1:12" x14ac:dyDescent="0.25">
      <c r="L12" s="251"/>
    </row>
    <row r="15" spans="1:12" x14ac:dyDescent="0.2">
      <c r="A15" s="5" t="s">
        <v>277</v>
      </c>
      <c r="B15" s="11"/>
      <c r="C15" s="11"/>
      <c r="D15" s="11"/>
      <c r="E15" s="11"/>
      <c r="F15" s="11"/>
      <c r="G15" s="11"/>
      <c r="H15" s="11"/>
      <c r="I15" s="11"/>
      <c r="J15" s="5"/>
      <c r="K15" s="5"/>
      <c r="L15" s="5"/>
    </row>
    <row r="16" spans="1:12" x14ac:dyDescent="0.2">
      <c r="A16" s="6" t="s">
        <v>278</v>
      </c>
      <c r="B16" s="12"/>
      <c r="C16" s="12"/>
      <c r="D16" s="12"/>
      <c r="E16" s="12"/>
      <c r="F16" s="12"/>
      <c r="G16" s="12"/>
      <c r="H16" s="12"/>
      <c r="I16" s="12"/>
      <c r="J16" s="6"/>
      <c r="K16" s="6"/>
      <c r="L16" s="6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4"/>
  <sheetViews>
    <sheetView workbookViewId="0">
      <selection activeCell="B28" sqref="B28"/>
    </sheetView>
  </sheetViews>
  <sheetFormatPr baseColWidth="10" defaultColWidth="11.5703125" defaultRowHeight="12" x14ac:dyDescent="0.2"/>
  <cols>
    <col min="1" max="1" width="24.28515625" style="1" customWidth="1"/>
    <col min="2" max="3" width="21.28515625" style="9" customWidth="1"/>
    <col min="4" max="4" width="43.7109375" style="1" customWidth="1"/>
    <col min="5" max="16384" width="11.5703125" style="1"/>
  </cols>
  <sheetData>
    <row r="1" spans="1:7" x14ac:dyDescent="0.25">
      <c r="A1" s="2" t="s">
        <v>936</v>
      </c>
    </row>
    <row r="2" spans="1:7" ht="14.45" x14ac:dyDescent="0.25">
      <c r="A2" s="46" t="s">
        <v>537</v>
      </c>
    </row>
    <row r="5" spans="1:7" x14ac:dyDescent="0.2">
      <c r="A5" s="4" t="s">
        <v>279</v>
      </c>
      <c r="B5" s="7" t="s">
        <v>280</v>
      </c>
      <c r="C5" s="7" t="s">
        <v>149</v>
      </c>
    </row>
    <row r="6" spans="1:7" x14ac:dyDescent="0.25">
      <c r="A6" s="1" t="s">
        <v>281</v>
      </c>
      <c r="B6" s="10" t="s">
        <v>282</v>
      </c>
      <c r="C6" s="10" t="s">
        <v>149</v>
      </c>
    </row>
    <row r="7" spans="1:7" x14ac:dyDescent="0.25">
      <c r="B7" s="10"/>
      <c r="C7" s="10"/>
    </row>
    <row r="8" spans="1:7" x14ac:dyDescent="0.25">
      <c r="A8" s="1" t="s">
        <v>171</v>
      </c>
      <c r="B8" s="10">
        <v>2536.95301556</v>
      </c>
      <c r="C8" s="8">
        <f>B8/$B$20</f>
        <v>0.34912487778024509</v>
      </c>
      <c r="D8" s="247"/>
      <c r="G8" s="10"/>
    </row>
    <row r="9" spans="1:7" x14ac:dyDescent="0.25">
      <c r="A9" s="1" t="s">
        <v>172</v>
      </c>
      <c r="B9" s="10">
        <v>1714.4839811300001</v>
      </c>
      <c r="C9" s="8">
        <f t="shared" ref="C9:C20" si="0">B9/$B$20</f>
        <v>0.23594012451037563</v>
      </c>
      <c r="G9" s="10"/>
    </row>
    <row r="10" spans="1:7" x14ac:dyDescent="0.2">
      <c r="A10" s="1" t="s">
        <v>328</v>
      </c>
      <c r="B10" s="10">
        <v>1026.5024418600001</v>
      </c>
      <c r="C10" s="8">
        <f t="shared" si="0"/>
        <v>0.14126297860364134</v>
      </c>
      <c r="G10" s="10"/>
    </row>
    <row r="11" spans="1:7" x14ac:dyDescent="0.25">
      <c r="A11" s="1" t="s">
        <v>330</v>
      </c>
      <c r="B11" s="10">
        <v>447.7870236</v>
      </c>
      <c r="C11" s="8">
        <f t="shared" si="0"/>
        <v>6.1622579892919728E-2</v>
      </c>
      <c r="G11" s="10"/>
    </row>
    <row r="12" spans="1:7" x14ac:dyDescent="0.2">
      <c r="A12" s="1" t="s">
        <v>331</v>
      </c>
      <c r="B12" s="10">
        <v>418.45531297000002</v>
      </c>
      <c r="C12" s="8">
        <f t="shared" si="0"/>
        <v>5.7586072387271731E-2</v>
      </c>
      <c r="G12" s="10"/>
    </row>
    <row r="13" spans="1:7" x14ac:dyDescent="0.25">
      <c r="A13" s="1" t="s">
        <v>329</v>
      </c>
      <c r="B13" s="10">
        <v>218.20000121000001</v>
      </c>
      <c r="C13" s="8">
        <f t="shared" si="0"/>
        <v>3.0027772799440289E-2</v>
      </c>
      <c r="G13" s="10"/>
    </row>
    <row r="14" spans="1:7" x14ac:dyDescent="0.2">
      <c r="A14" s="1" t="s">
        <v>642</v>
      </c>
      <c r="B14" s="10">
        <v>45.594306539999998</v>
      </c>
      <c r="C14" s="32">
        <f t="shared" si="0"/>
        <v>6.2744980299679733E-3</v>
      </c>
      <c r="G14" s="10"/>
    </row>
    <row r="15" spans="1:7" x14ac:dyDescent="0.25">
      <c r="A15" s="1" t="s">
        <v>170</v>
      </c>
      <c r="B15" s="10">
        <v>31.03199614</v>
      </c>
      <c r="C15" s="32">
        <f t="shared" si="0"/>
        <v>4.2704936958649431E-3</v>
      </c>
      <c r="G15" s="10"/>
    </row>
    <row r="16" spans="1:7" x14ac:dyDescent="0.25">
      <c r="A16" s="1" t="s">
        <v>934</v>
      </c>
      <c r="B16" s="10">
        <v>28.460016100000001</v>
      </c>
      <c r="C16" s="32">
        <f t="shared" si="0"/>
        <v>3.9165485452804264E-3</v>
      </c>
      <c r="G16" s="3"/>
    </row>
    <row r="17" spans="1:7" x14ac:dyDescent="0.25">
      <c r="A17" s="1" t="s">
        <v>285</v>
      </c>
      <c r="B17" s="10">
        <v>24.217709600000003</v>
      </c>
      <c r="C17" s="32">
        <f t="shared" si="0"/>
        <v>3.3327400438084719E-3</v>
      </c>
    </row>
    <row r="18" spans="1:7" x14ac:dyDescent="0.25">
      <c r="A18" s="1" t="s">
        <v>286</v>
      </c>
      <c r="B18" s="10">
        <v>774.92043569912062</v>
      </c>
      <c r="C18" s="24">
        <f t="shared" si="0"/>
        <v>0.10664131371118461</v>
      </c>
      <c r="G18" s="10"/>
    </row>
    <row r="19" spans="1:7" x14ac:dyDescent="0.25">
      <c r="B19" s="10"/>
      <c r="G19" s="10"/>
    </row>
    <row r="20" spans="1:7" x14ac:dyDescent="0.25">
      <c r="A20" s="21" t="s">
        <v>287</v>
      </c>
      <c r="B20" s="23">
        <v>7266.606240409119</v>
      </c>
      <c r="C20" s="33">
        <f t="shared" si="0"/>
        <v>1</v>
      </c>
      <c r="G20" s="10"/>
    </row>
    <row r="23" spans="1:7" x14ac:dyDescent="0.2">
      <c r="A23" s="5" t="s">
        <v>277</v>
      </c>
      <c r="B23" s="11"/>
      <c r="C23" s="11"/>
    </row>
    <row r="24" spans="1:7" x14ac:dyDescent="0.2">
      <c r="A24" s="6" t="s">
        <v>278</v>
      </c>
      <c r="B24" s="12"/>
      <c r="C24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7"/>
  <sheetViews>
    <sheetView workbookViewId="0">
      <selection activeCell="D19" sqref="D19"/>
    </sheetView>
  </sheetViews>
  <sheetFormatPr baseColWidth="10" defaultColWidth="11.5703125" defaultRowHeight="12" x14ac:dyDescent="0.2"/>
  <cols>
    <col min="1" max="1" width="6.7109375" style="1" customWidth="1"/>
    <col min="2" max="2" width="39.7109375" style="9" customWidth="1"/>
    <col min="3" max="5" width="11.28515625" style="9" customWidth="1"/>
    <col min="6" max="16384" width="11.5703125" style="1"/>
  </cols>
  <sheetData>
    <row r="1" spans="1:5" x14ac:dyDescent="0.25">
      <c r="A1" s="2" t="s">
        <v>907</v>
      </c>
    </row>
    <row r="2" spans="1:5" x14ac:dyDescent="0.25">
      <c r="A2" s="1" t="s">
        <v>24</v>
      </c>
    </row>
    <row r="4" spans="1:5" x14ac:dyDescent="0.2">
      <c r="A4" s="4"/>
      <c r="B4" s="7" t="s">
        <v>25</v>
      </c>
      <c r="C4" s="7" t="s">
        <v>26</v>
      </c>
      <c r="D4" s="7"/>
      <c r="E4" s="7" t="s">
        <v>27</v>
      </c>
    </row>
    <row r="5" spans="1:5" x14ac:dyDescent="0.25">
      <c r="A5" s="16"/>
      <c r="B5" s="15"/>
      <c r="C5" s="15"/>
      <c r="D5" s="15"/>
      <c r="E5" s="15"/>
    </row>
    <row r="6" spans="1:5" x14ac:dyDescent="0.2">
      <c r="A6" s="1">
        <v>604</v>
      </c>
      <c r="B6" s="9" t="s">
        <v>400</v>
      </c>
      <c r="C6" s="49">
        <v>1261493.9265000003</v>
      </c>
      <c r="E6" s="8">
        <v>9.8154265050937779E-3</v>
      </c>
    </row>
    <row r="7" spans="1:5" x14ac:dyDescent="0.2">
      <c r="A7" s="1">
        <v>332</v>
      </c>
      <c r="B7" s="9" t="s">
        <v>398</v>
      </c>
      <c r="C7" s="49">
        <v>389248.53249999991</v>
      </c>
      <c r="E7" s="8">
        <v>3.0286633036511533E-3</v>
      </c>
    </row>
    <row r="8" spans="1:5" x14ac:dyDescent="0.2">
      <c r="A8" s="3">
        <v>142</v>
      </c>
      <c r="B8" s="9" t="s">
        <v>546</v>
      </c>
      <c r="C8" s="49">
        <v>64403.052000000003</v>
      </c>
      <c r="E8" s="8">
        <v>5.0110698936427483E-4</v>
      </c>
    </row>
    <row r="9" spans="1:5" x14ac:dyDescent="0.2">
      <c r="A9" s="1">
        <v>98</v>
      </c>
      <c r="B9" s="9" t="s">
        <v>545</v>
      </c>
      <c r="C9" s="49">
        <v>71034.879199999996</v>
      </c>
      <c r="E9" s="8">
        <v>5.5270788185266342E-4</v>
      </c>
    </row>
    <row r="10" spans="1:5" x14ac:dyDescent="0.25">
      <c r="A10" s="1">
        <v>63</v>
      </c>
      <c r="B10" s="9" t="s">
        <v>548</v>
      </c>
      <c r="C10" s="49">
        <v>28713.418300000005</v>
      </c>
      <c r="E10" s="8">
        <v>2.234132413269805E-4</v>
      </c>
    </row>
    <row r="11" spans="1:5" x14ac:dyDescent="0.25">
      <c r="A11" s="1">
        <v>24</v>
      </c>
      <c r="B11" s="9" t="s">
        <v>908</v>
      </c>
      <c r="C11" s="49">
        <v>26210.5838</v>
      </c>
      <c r="E11" s="32">
        <v>2.0393919743893555E-4</v>
      </c>
    </row>
    <row r="12" spans="1:5" x14ac:dyDescent="0.25">
      <c r="A12" s="1">
        <v>2</v>
      </c>
      <c r="B12" s="9" t="s">
        <v>547</v>
      </c>
      <c r="C12" s="49">
        <v>599.49299999999994</v>
      </c>
      <c r="E12" s="32">
        <v>4.6645325500250693E-6</v>
      </c>
    </row>
    <row r="13" spans="1:5" x14ac:dyDescent="0.25">
      <c r="A13" s="1">
        <v>1</v>
      </c>
      <c r="B13" s="9" t="s">
        <v>549</v>
      </c>
      <c r="C13" s="49">
        <v>3680.5862000000002</v>
      </c>
      <c r="E13" s="50">
        <v>2.8637889238194744E-5</v>
      </c>
    </row>
    <row r="16" spans="1:5" x14ac:dyDescent="0.2">
      <c r="A16" s="4"/>
      <c r="B16" s="7" t="s">
        <v>25</v>
      </c>
      <c r="C16" s="7" t="s">
        <v>26</v>
      </c>
      <c r="D16" s="7"/>
      <c r="E16" s="7" t="s">
        <v>27</v>
      </c>
    </row>
    <row r="17" spans="1:5" x14ac:dyDescent="0.2">
      <c r="A17" s="92" t="s">
        <v>655</v>
      </c>
      <c r="B17" s="93" t="s">
        <v>656</v>
      </c>
      <c r="C17" s="93" t="s">
        <v>657</v>
      </c>
      <c r="D17" s="93"/>
      <c r="E17" s="93" t="s">
        <v>658</v>
      </c>
    </row>
    <row r="18" spans="1:5" x14ac:dyDescent="0.2">
      <c r="A18" s="1">
        <f>A6</f>
        <v>604</v>
      </c>
      <c r="B18" s="9" t="s">
        <v>659</v>
      </c>
      <c r="C18" s="10">
        <f>C6</f>
        <v>1261493.9265000003</v>
      </c>
      <c r="D18" s="9" t="s">
        <v>28</v>
      </c>
      <c r="E18" s="32">
        <f>E6</f>
        <v>9.8154265050937779E-3</v>
      </c>
    </row>
    <row r="19" spans="1:5" x14ac:dyDescent="0.25">
      <c r="B19" s="9" t="s">
        <v>660</v>
      </c>
      <c r="C19" s="9" t="s">
        <v>6</v>
      </c>
    </row>
    <row r="20" spans="1:5" x14ac:dyDescent="0.2">
      <c r="A20" s="1">
        <f>A7</f>
        <v>332</v>
      </c>
      <c r="B20" s="9" t="s">
        <v>661</v>
      </c>
      <c r="C20" s="10">
        <f>C7</f>
        <v>389248.53249999991</v>
      </c>
      <c r="D20" s="9" t="s">
        <v>28</v>
      </c>
      <c r="E20" s="32">
        <f>E7</f>
        <v>3.0286633036511533E-3</v>
      </c>
    </row>
    <row r="21" spans="1:5" ht="12.6" thickBot="1" x14ac:dyDescent="0.3">
      <c r="B21" s="9" t="s">
        <v>662</v>
      </c>
    </row>
    <row r="22" spans="1:5" x14ac:dyDescent="0.25">
      <c r="A22" s="100">
        <f>SUM(A18:A20)</f>
        <v>936</v>
      </c>
      <c r="B22" s="94" t="s">
        <v>663</v>
      </c>
      <c r="C22" s="95">
        <f>SUM(C18:C20)</f>
        <v>1650742.4590000003</v>
      </c>
      <c r="D22" s="94" t="s">
        <v>28</v>
      </c>
      <c r="E22" s="96">
        <f>SUM(E18:E20)</f>
        <v>1.2844089808744932E-2</v>
      </c>
    </row>
    <row r="23" spans="1:5" ht="12.6" thickBot="1" x14ac:dyDescent="0.3">
      <c r="A23" s="97"/>
      <c r="B23" s="98" t="s">
        <v>664</v>
      </c>
      <c r="C23" s="98"/>
      <c r="D23" s="98"/>
      <c r="E23" s="99"/>
    </row>
    <row r="27" spans="1:5" x14ac:dyDescent="0.25">
      <c r="A27" s="17" t="s">
        <v>905</v>
      </c>
      <c r="B27" s="18"/>
      <c r="C27" s="18"/>
      <c r="D27" s="18"/>
      <c r="E27" s="1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6"/>
  <sheetViews>
    <sheetView workbookViewId="0">
      <selection activeCell="I27" sqref="I27"/>
    </sheetView>
  </sheetViews>
  <sheetFormatPr baseColWidth="10" defaultColWidth="11.5703125" defaultRowHeight="12" x14ac:dyDescent="0.2"/>
  <cols>
    <col min="1" max="1" width="21" style="1" customWidth="1"/>
    <col min="2" max="8" width="7.85546875" style="9" customWidth="1"/>
    <col min="9" max="11" width="7.85546875" style="1" customWidth="1"/>
    <col min="12" max="16384" width="11.5703125" style="1"/>
  </cols>
  <sheetData>
    <row r="1" spans="1:15" x14ac:dyDescent="0.2">
      <c r="A1" s="2" t="s">
        <v>855</v>
      </c>
    </row>
    <row r="2" spans="1:15" x14ac:dyDescent="0.25">
      <c r="A2" s="1" t="s">
        <v>333</v>
      </c>
    </row>
    <row r="5" spans="1:15" x14ac:dyDescent="0.2">
      <c r="A5" s="4" t="s">
        <v>215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5" x14ac:dyDescent="0.25">
      <c r="A6" s="2" t="s">
        <v>35</v>
      </c>
      <c r="B6" s="256">
        <f t="shared" ref="B6:K6" si="0">SUM(B8:B17)</f>
        <v>667.83661299969742</v>
      </c>
      <c r="C6" s="256">
        <f t="shared" si="0"/>
        <v>686.3954313955503</v>
      </c>
      <c r="D6" s="256">
        <f t="shared" si="0"/>
        <v>716.54200128247305</v>
      </c>
      <c r="E6" s="256">
        <f t="shared" si="0"/>
        <v>764.63768045965867</v>
      </c>
      <c r="F6" s="256">
        <f t="shared" si="0"/>
        <v>749.26896754625693</v>
      </c>
      <c r="G6" s="256">
        <f t="shared" si="0"/>
        <v>819.00214644089226</v>
      </c>
      <c r="H6" s="256">
        <f t="shared" si="0"/>
        <v>811.33292373822701</v>
      </c>
      <c r="I6" s="256">
        <f t="shared" si="0"/>
        <v>862.56797508050533</v>
      </c>
      <c r="J6" s="256">
        <f t="shared" si="0"/>
        <v>790.01804260152107</v>
      </c>
      <c r="K6" s="256">
        <f t="shared" si="0"/>
        <v>846.68773178743299</v>
      </c>
      <c r="L6" s="59"/>
    </row>
    <row r="7" spans="1:15" x14ac:dyDescent="0.25">
      <c r="B7" s="56"/>
      <c r="C7" s="63"/>
      <c r="D7" s="56"/>
      <c r="E7" s="63"/>
      <c r="F7" s="56"/>
      <c r="G7" s="63"/>
      <c r="H7" s="56"/>
      <c r="I7" s="56"/>
      <c r="J7" s="56"/>
      <c r="K7" s="56"/>
    </row>
    <row r="8" spans="1:15" x14ac:dyDescent="0.2">
      <c r="A8" s="1" t="s">
        <v>225</v>
      </c>
      <c r="B8" s="257">
        <v>100.806</v>
      </c>
      <c r="C8" s="257">
        <v>104.05</v>
      </c>
      <c r="D8" s="257">
        <v>114.259</v>
      </c>
      <c r="E8" s="257">
        <v>141.809</v>
      </c>
      <c r="F8" s="257">
        <v>133.43700000000001</v>
      </c>
      <c r="G8" s="257">
        <v>172.328</v>
      </c>
      <c r="H8" s="257">
        <v>151.16300000000001</v>
      </c>
      <c r="I8" s="257">
        <v>160.75372999999999</v>
      </c>
      <c r="J8" s="257">
        <v>167.02567337006738</v>
      </c>
      <c r="K8" s="257">
        <v>174.17947316059167</v>
      </c>
      <c r="L8" s="59"/>
      <c r="N8" s="242"/>
      <c r="O8" s="257"/>
    </row>
    <row r="9" spans="1:15" x14ac:dyDescent="0.2">
      <c r="A9" s="61" t="s">
        <v>218</v>
      </c>
      <c r="B9" s="258">
        <v>112.57461299969748</v>
      </c>
      <c r="C9" s="258">
        <v>118.50543139555036</v>
      </c>
      <c r="D9" s="258">
        <v>126.11800128247319</v>
      </c>
      <c r="E9" s="258">
        <v>117.04368045965873</v>
      </c>
      <c r="F9" s="258">
        <v>109.91896754625691</v>
      </c>
      <c r="G9" s="258">
        <v>111.91214644089226</v>
      </c>
      <c r="H9" s="258">
        <v>118.13092373822694</v>
      </c>
      <c r="I9" s="258">
        <v>123.32587230250545</v>
      </c>
      <c r="J9" s="258">
        <v>131.86846187328527</v>
      </c>
      <c r="K9" s="258">
        <v>140.63879594003473</v>
      </c>
      <c r="L9" s="240"/>
      <c r="M9" s="61"/>
      <c r="N9" s="242"/>
      <c r="O9" s="258"/>
    </row>
    <row r="10" spans="1:15" x14ac:dyDescent="0.25">
      <c r="A10" s="1" t="s">
        <v>217</v>
      </c>
      <c r="B10" s="257">
        <v>86.807000000000002</v>
      </c>
      <c r="C10" s="257">
        <v>90.022000000000006</v>
      </c>
      <c r="D10" s="257">
        <v>93.236999999999995</v>
      </c>
      <c r="E10" s="257">
        <v>112.52800000000001</v>
      </c>
      <c r="F10" s="257">
        <v>118.958</v>
      </c>
      <c r="G10" s="257">
        <v>125.38800000000001</v>
      </c>
      <c r="H10" s="257">
        <v>127.524</v>
      </c>
      <c r="I10" s="257">
        <v>130.53202875999997</v>
      </c>
      <c r="J10" s="257">
        <v>96.420779785327525</v>
      </c>
      <c r="K10" s="257">
        <v>111.97251846038036</v>
      </c>
      <c r="L10" s="59"/>
      <c r="N10" s="242"/>
      <c r="O10" s="257"/>
    </row>
    <row r="11" spans="1:15" x14ac:dyDescent="0.25">
      <c r="A11" s="1" t="s">
        <v>216</v>
      </c>
      <c r="B11" s="257">
        <v>62.259</v>
      </c>
      <c r="C11" s="257">
        <v>45.171999999999997</v>
      </c>
      <c r="D11" s="257">
        <v>41.829000000000001</v>
      </c>
      <c r="E11" s="257">
        <v>41.368000000000002</v>
      </c>
      <c r="F11" s="257">
        <v>41.515000000000001</v>
      </c>
      <c r="G11" s="257">
        <v>38.259</v>
      </c>
      <c r="H11" s="257">
        <v>36.390999999999998</v>
      </c>
      <c r="I11" s="257">
        <v>50.47667122</v>
      </c>
      <c r="J11" s="257">
        <v>42.611763969644741</v>
      </c>
      <c r="K11" s="257">
        <v>46.655216025158481</v>
      </c>
      <c r="L11" s="59"/>
      <c r="N11" s="242"/>
      <c r="O11" s="257"/>
    </row>
    <row r="12" spans="1:15" x14ac:dyDescent="0.25">
      <c r="A12" s="1" t="s">
        <v>226</v>
      </c>
      <c r="B12" s="257">
        <v>38.548999999999999</v>
      </c>
      <c r="C12" s="257">
        <v>37.326999999999998</v>
      </c>
      <c r="D12" s="257">
        <v>38.805999999999997</v>
      </c>
      <c r="E12" s="257">
        <v>37.97</v>
      </c>
      <c r="F12" s="257">
        <v>37.520000000000003</v>
      </c>
      <c r="G12" s="257">
        <v>36.972999999999999</v>
      </c>
      <c r="H12" s="257">
        <v>37.323999999999998</v>
      </c>
      <c r="I12" s="257">
        <v>40.509939959999997</v>
      </c>
      <c r="J12" s="257">
        <v>36.702103273124678</v>
      </c>
      <c r="K12" s="257">
        <v>43.544868290147917</v>
      </c>
      <c r="L12" s="59"/>
      <c r="N12" s="242"/>
      <c r="O12" s="257"/>
    </row>
    <row r="13" spans="1:15" x14ac:dyDescent="0.25">
      <c r="A13" s="1" t="s">
        <v>222</v>
      </c>
      <c r="B13" s="257">
        <v>29.3</v>
      </c>
      <c r="C13" s="257">
        <v>36.4</v>
      </c>
      <c r="D13" s="257">
        <v>42.2</v>
      </c>
      <c r="E13" s="257">
        <v>43.595999999999997</v>
      </c>
      <c r="F13" s="257">
        <v>43.402999999999999</v>
      </c>
      <c r="G13" s="257">
        <v>48.225999999999999</v>
      </c>
      <c r="H13" s="257">
        <v>53.497999999999998</v>
      </c>
      <c r="I13" s="257">
        <v>42.760492179999993</v>
      </c>
      <c r="J13" s="257">
        <v>44.477972610651086</v>
      </c>
      <c r="K13" s="257">
        <v>43.544868290147917</v>
      </c>
      <c r="L13" s="59"/>
      <c r="N13" s="242"/>
      <c r="O13" s="257"/>
    </row>
    <row r="14" spans="1:15" x14ac:dyDescent="0.25">
      <c r="A14" s="1" t="s">
        <v>221</v>
      </c>
      <c r="B14" s="257">
        <v>60.411000000000001</v>
      </c>
      <c r="C14" s="257">
        <v>61.921999999999997</v>
      </c>
      <c r="D14" s="257">
        <v>52.566000000000003</v>
      </c>
      <c r="E14" s="257">
        <v>59.929000000000002</v>
      </c>
      <c r="F14" s="257">
        <v>55.46</v>
      </c>
      <c r="G14" s="257">
        <v>55.621000000000002</v>
      </c>
      <c r="H14" s="257">
        <v>57.23</v>
      </c>
      <c r="I14" s="257">
        <v>55.299283119999998</v>
      </c>
      <c r="J14" s="257">
        <v>44.477972610651086</v>
      </c>
      <c r="K14" s="257">
        <v>43.544868290147917</v>
      </c>
      <c r="L14" s="59"/>
      <c r="N14" s="242"/>
      <c r="O14" s="257"/>
    </row>
    <row r="15" spans="1:15" x14ac:dyDescent="0.25">
      <c r="A15" s="1" t="s">
        <v>332</v>
      </c>
      <c r="B15" s="257">
        <v>16.879000000000001</v>
      </c>
      <c r="C15" s="257">
        <v>35.808</v>
      </c>
      <c r="D15" s="257">
        <v>42.622</v>
      </c>
      <c r="E15" s="257">
        <v>40.49</v>
      </c>
      <c r="F15" s="257">
        <v>39.018000000000001</v>
      </c>
      <c r="G15" s="257">
        <v>38.902000000000001</v>
      </c>
      <c r="H15" s="257">
        <v>40.122999999999998</v>
      </c>
      <c r="I15" s="257">
        <v>43.081999639999992</v>
      </c>
      <c r="J15" s="257">
        <v>37.013138046625734</v>
      </c>
      <c r="K15" s="257">
        <v>40.434520555137354</v>
      </c>
      <c r="L15" s="59"/>
      <c r="N15" s="242"/>
      <c r="O15" s="257"/>
    </row>
    <row r="16" spans="1:15" x14ac:dyDescent="0.25">
      <c r="A16" s="1" t="s">
        <v>219</v>
      </c>
      <c r="B16" s="257">
        <v>41.152999999999999</v>
      </c>
      <c r="C16" s="257">
        <v>40.188000000000002</v>
      </c>
      <c r="D16" s="257">
        <v>40.188000000000002</v>
      </c>
      <c r="E16" s="257">
        <v>41.152999999999999</v>
      </c>
      <c r="F16" s="257">
        <v>36.009</v>
      </c>
      <c r="G16" s="257">
        <v>34.08</v>
      </c>
      <c r="H16" s="257">
        <v>32.347999999999999</v>
      </c>
      <c r="I16" s="257">
        <v>37.937880279999995</v>
      </c>
      <c r="J16" s="257">
        <v>33.902790311615163</v>
      </c>
      <c r="K16" s="257">
        <v>34.21382508511622</v>
      </c>
      <c r="L16" s="59"/>
      <c r="N16" s="242"/>
      <c r="O16" s="257"/>
    </row>
    <row r="17" spans="1:15" x14ac:dyDescent="0.25">
      <c r="A17" s="1" t="s">
        <v>228</v>
      </c>
      <c r="B17" s="257">
        <v>119.098</v>
      </c>
      <c r="C17" s="257">
        <v>117.001</v>
      </c>
      <c r="D17" s="257">
        <v>124.717</v>
      </c>
      <c r="E17" s="257">
        <v>128.751</v>
      </c>
      <c r="F17" s="257">
        <v>134.03</v>
      </c>
      <c r="G17" s="257">
        <v>157.31299999999999</v>
      </c>
      <c r="H17" s="257">
        <v>157.601</v>
      </c>
      <c r="I17" s="257">
        <v>177.89007761799999</v>
      </c>
      <c r="J17" s="257">
        <v>155.51738675052826</v>
      </c>
      <c r="K17" s="257">
        <v>167.95877769057054</v>
      </c>
      <c r="L17" s="59"/>
      <c r="N17" s="242"/>
      <c r="O17" s="257"/>
    </row>
    <row r="18" spans="1:15" x14ac:dyDescent="0.25">
      <c r="B18" s="10"/>
      <c r="C18" s="10"/>
      <c r="D18" s="10"/>
      <c r="E18" s="10"/>
      <c r="F18" s="10"/>
      <c r="G18" s="10"/>
      <c r="H18" s="10"/>
      <c r="I18" s="10"/>
      <c r="J18" s="3"/>
      <c r="K18" s="3"/>
    </row>
    <row r="20" spans="1:15" x14ac:dyDescent="0.25">
      <c r="A20" s="17" t="s">
        <v>229</v>
      </c>
      <c r="B20" s="106" t="s">
        <v>606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5" x14ac:dyDescent="0.25">
      <c r="B21" s="1"/>
      <c r="C21" s="1"/>
      <c r="D21" s="1"/>
      <c r="E21" s="1"/>
      <c r="F21" s="1"/>
      <c r="G21" s="1"/>
      <c r="H21" s="1"/>
    </row>
    <row r="22" spans="1:15" x14ac:dyDescent="0.25">
      <c r="B22" s="1"/>
      <c r="C22" s="1"/>
      <c r="D22" s="1"/>
      <c r="E22" s="1"/>
      <c r="F22" s="1"/>
      <c r="G22" s="1"/>
      <c r="H22" s="1"/>
    </row>
    <row r="23" spans="1:15" x14ac:dyDescent="0.25">
      <c r="B23" s="1"/>
      <c r="C23" s="1"/>
      <c r="D23" s="1"/>
      <c r="E23" s="1"/>
      <c r="F23" s="1"/>
      <c r="G23" s="1"/>
      <c r="H23" s="1"/>
    </row>
    <row r="24" spans="1:15" x14ac:dyDescent="0.25">
      <c r="B24" s="1"/>
      <c r="C24" s="1"/>
      <c r="D24" s="1"/>
      <c r="E24" s="1"/>
      <c r="F24" s="1"/>
      <c r="G24" s="1"/>
      <c r="H24" s="1"/>
    </row>
    <row r="25" spans="1:15" x14ac:dyDescent="0.25">
      <c r="B25" s="1"/>
      <c r="C25" s="1"/>
      <c r="D25" s="1"/>
      <c r="E25" s="1"/>
      <c r="F25" s="1"/>
      <c r="G25" s="1"/>
      <c r="H25" s="1"/>
    </row>
    <row r="26" spans="1:15" x14ac:dyDescent="0.25">
      <c r="B26" s="1"/>
      <c r="C26" s="1"/>
      <c r="D26" s="1"/>
      <c r="E26" s="1"/>
      <c r="F26" s="1"/>
      <c r="G26" s="1"/>
      <c r="H26" s="1"/>
    </row>
    <row r="27" spans="1:15" x14ac:dyDescent="0.25">
      <c r="B27" s="1"/>
      <c r="C27" s="1"/>
      <c r="D27" s="1"/>
      <c r="E27" s="1"/>
      <c r="F27" s="1"/>
      <c r="G27" s="1"/>
      <c r="H27" s="1"/>
    </row>
    <row r="28" spans="1:15" x14ac:dyDescent="0.25">
      <c r="B28" s="1"/>
      <c r="C28" s="1"/>
      <c r="D28" s="1"/>
      <c r="E28" s="1"/>
      <c r="F28" s="1"/>
      <c r="G28" s="1"/>
      <c r="H28" s="1"/>
    </row>
    <row r="29" spans="1:15" x14ac:dyDescent="0.25">
      <c r="B29" s="1"/>
      <c r="C29" s="1"/>
      <c r="D29" s="1"/>
      <c r="E29" s="1"/>
      <c r="F29" s="1"/>
      <c r="G29" s="1"/>
      <c r="H29" s="1"/>
    </row>
    <row r="30" spans="1:15" x14ac:dyDescent="0.25">
      <c r="B30" s="1"/>
      <c r="C30" s="1"/>
      <c r="D30" s="1"/>
      <c r="E30" s="1"/>
      <c r="F30" s="1"/>
      <c r="G30" s="1"/>
      <c r="H30" s="1"/>
    </row>
    <row r="31" spans="1:15" x14ac:dyDescent="0.25">
      <c r="B31" s="1"/>
      <c r="C31" s="1"/>
      <c r="D31" s="1"/>
      <c r="E31" s="1"/>
      <c r="F31" s="1"/>
      <c r="G31" s="1"/>
      <c r="H31" s="1"/>
    </row>
    <row r="32" spans="1:15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</sheetData>
  <sortState ref="A9:K16">
    <sortCondition descending="1" ref="K8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56"/>
  <sheetViews>
    <sheetView workbookViewId="0">
      <selection activeCell="M1" sqref="M1:P1048576"/>
    </sheetView>
  </sheetViews>
  <sheetFormatPr baseColWidth="10" defaultColWidth="11.5703125" defaultRowHeight="12" x14ac:dyDescent="0.2"/>
  <cols>
    <col min="1" max="1" width="45.140625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5" x14ac:dyDescent="0.2">
      <c r="A1" s="2" t="s">
        <v>856</v>
      </c>
    </row>
    <row r="2" spans="1:15" x14ac:dyDescent="0.25">
      <c r="A2" s="1" t="s">
        <v>336</v>
      </c>
    </row>
    <row r="5" spans="1:15" x14ac:dyDescent="0.25">
      <c r="A5" s="4" t="s">
        <v>234</v>
      </c>
      <c r="B5" s="74">
        <v>2007</v>
      </c>
      <c r="C5" s="74">
        <v>2008</v>
      </c>
      <c r="D5" s="74">
        <v>2009</v>
      </c>
      <c r="E5" s="74">
        <v>2010</v>
      </c>
      <c r="F5" s="74">
        <v>2011</v>
      </c>
      <c r="G5" s="74">
        <v>2012</v>
      </c>
      <c r="H5" s="74">
        <v>2013</v>
      </c>
      <c r="I5" s="74">
        <v>2014</v>
      </c>
      <c r="J5" s="74">
        <v>2015</v>
      </c>
      <c r="K5" s="74" t="s">
        <v>705</v>
      </c>
    </row>
    <row r="6" spans="1:15" x14ac:dyDescent="0.25">
      <c r="A6" s="1" t="s">
        <v>35</v>
      </c>
      <c r="B6" s="76">
        <f>SUM(B8:B28)</f>
        <v>112574.61299969748</v>
      </c>
      <c r="C6" s="76">
        <f t="shared" ref="C6:K6" si="0">SUM(C8:C28)</f>
        <v>118505.43139555036</v>
      </c>
      <c r="D6" s="76">
        <f t="shared" si="0"/>
        <v>126118.00128247318</v>
      </c>
      <c r="E6" s="76">
        <f t="shared" si="0"/>
        <v>117043.68045965873</v>
      </c>
      <c r="F6" s="76">
        <f t="shared" si="0"/>
        <v>109918.96754625691</v>
      </c>
      <c r="G6" s="76">
        <f t="shared" si="0"/>
        <v>111912.14644089226</v>
      </c>
      <c r="H6" s="76">
        <f t="shared" si="0"/>
        <v>118130.92373822693</v>
      </c>
      <c r="I6" s="76">
        <f t="shared" si="0"/>
        <v>123325.87230250545</v>
      </c>
      <c r="J6" s="76">
        <f t="shared" si="0"/>
        <v>131868.46187328527</v>
      </c>
      <c r="K6" s="76">
        <f t="shared" si="0"/>
        <v>140638.79594003473</v>
      </c>
    </row>
    <row r="7" spans="1:15" x14ac:dyDescent="0.25"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5" x14ac:dyDescent="0.2">
      <c r="A8" s="1" t="s">
        <v>51</v>
      </c>
      <c r="B8" s="76">
        <v>11890.576236638819</v>
      </c>
      <c r="C8" s="76">
        <v>13078.263053395158</v>
      </c>
      <c r="D8" s="76">
        <v>12687.850368655303</v>
      </c>
      <c r="E8" s="76">
        <v>11703.602585701352</v>
      </c>
      <c r="F8" s="76">
        <v>12656.607726809772</v>
      </c>
      <c r="G8" s="76">
        <v>14665.289180100321</v>
      </c>
      <c r="H8" s="76">
        <v>17001.510073091675</v>
      </c>
      <c r="I8" s="76">
        <v>16872.297193008784</v>
      </c>
      <c r="J8" s="76">
        <v>18234.468884974158</v>
      </c>
      <c r="K8" s="76">
        <v>21849.864990439448</v>
      </c>
      <c r="N8" s="242"/>
      <c r="O8" s="76"/>
    </row>
    <row r="9" spans="1:15" x14ac:dyDescent="0.2">
      <c r="A9" s="1" t="s">
        <v>419</v>
      </c>
      <c r="B9" s="76">
        <v>11072.434965340944</v>
      </c>
      <c r="C9" s="76">
        <v>12542.936520847717</v>
      </c>
      <c r="D9" s="76">
        <v>15722.447819948942</v>
      </c>
      <c r="E9" s="76">
        <v>14946.023998388104</v>
      </c>
      <c r="F9" s="76">
        <v>11660.311427454206</v>
      </c>
      <c r="G9" s="76">
        <v>13291.205454157869</v>
      </c>
      <c r="H9" s="76">
        <v>16746.406468736222</v>
      </c>
      <c r="I9" s="76">
        <v>13017.59205716671</v>
      </c>
      <c r="J9" s="76">
        <v>18966.737187923973</v>
      </c>
      <c r="K9" s="76">
        <v>20944.161017410719</v>
      </c>
      <c r="N9" s="242"/>
      <c r="O9" s="76"/>
    </row>
    <row r="10" spans="1:15" x14ac:dyDescent="0.2">
      <c r="A10" s="1" t="s">
        <v>44</v>
      </c>
      <c r="B10" s="76">
        <v>12972.570452018266</v>
      </c>
      <c r="C10" s="76">
        <v>13001.117306603221</v>
      </c>
      <c r="D10" s="76">
        <v>12969.702418229119</v>
      </c>
      <c r="E10" s="76">
        <v>9197.0873641248418</v>
      </c>
      <c r="F10" s="76">
        <v>6736.338091126273</v>
      </c>
      <c r="G10" s="76">
        <v>6327.1941391572882</v>
      </c>
      <c r="H10" s="76">
        <v>6087.156608467023</v>
      </c>
      <c r="I10" s="76">
        <v>12521.287377267387</v>
      </c>
      <c r="J10" s="76">
        <v>10938.529928321481</v>
      </c>
      <c r="K10" s="76">
        <v>14074.811557252229</v>
      </c>
      <c r="N10" s="242"/>
      <c r="O10" s="76"/>
    </row>
    <row r="11" spans="1:15" x14ac:dyDescent="0.2">
      <c r="A11" s="1" t="s">
        <v>48</v>
      </c>
      <c r="B11" s="76">
        <v>16278.4359266595</v>
      </c>
      <c r="C11" s="76">
        <v>17356.695163351764</v>
      </c>
      <c r="D11" s="76">
        <v>15894.054060206892</v>
      </c>
      <c r="E11" s="76">
        <v>14701.006772782808</v>
      </c>
      <c r="F11" s="76">
        <v>11654.103761416527</v>
      </c>
      <c r="G11" s="76">
        <v>11089.596374947714</v>
      </c>
      <c r="H11" s="76">
        <v>10799.277551641957</v>
      </c>
      <c r="I11" s="76">
        <v>11520.013864262763</v>
      </c>
      <c r="J11" s="76">
        <v>12875.904596520604</v>
      </c>
      <c r="K11" s="76">
        <v>11482.060441636984</v>
      </c>
      <c r="N11" s="242"/>
      <c r="O11" s="76"/>
    </row>
    <row r="12" spans="1:15" x14ac:dyDescent="0.2">
      <c r="A12" s="1" t="s">
        <v>614</v>
      </c>
      <c r="B12" s="75" t="s">
        <v>239</v>
      </c>
      <c r="C12" s="75" t="s">
        <v>239</v>
      </c>
      <c r="D12" s="75" t="s">
        <v>239</v>
      </c>
      <c r="E12" s="75" t="s">
        <v>239</v>
      </c>
      <c r="F12" s="75" t="s">
        <v>239</v>
      </c>
      <c r="G12" s="75" t="s">
        <v>239</v>
      </c>
      <c r="H12" s="75" t="s">
        <v>239</v>
      </c>
      <c r="I12" s="76">
        <v>2381.9849006930517</v>
      </c>
      <c r="J12" s="76">
        <v>5293.7369634472943</v>
      </c>
      <c r="K12" s="76">
        <v>4960.2754609839767</v>
      </c>
      <c r="N12" s="242"/>
      <c r="O12" s="76"/>
    </row>
    <row r="13" spans="1:15" x14ac:dyDescent="0.2">
      <c r="A13" s="1" t="s">
        <v>469</v>
      </c>
      <c r="B13" s="76">
        <v>2044.9143245002456</v>
      </c>
      <c r="C13" s="76">
        <v>2097.7388745820849</v>
      </c>
      <c r="D13" s="76">
        <v>2251.0585530000926</v>
      </c>
      <c r="E13" s="76">
        <v>2267.1005906920072</v>
      </c>
      <c r="F13" s="76">
        <v>2416.3247917598096</v>
      </c>
      <c r="G13" s="76">
        <v>2002.3837093503773</v>
      </c>
      <c r="H13" s="76">
        <v>2037.7573676913873</v>
      </c>
      <c r="I13" s="76">
        <v>1926.0325621693387</v>
      </c>
      <c r="J13" s="76">
        <v>1744.4332286472045</v>
      </c>
      <c r="K13" s="76">
        <v>4377.1538470613332</v>
      </c>
      <c r="N13" s="242"/>
      <c r="O13" s="76"/>
    </row>
    <row r="14" spans="1:15" x14ac:dyDescent="0.2">
      <c r="A14" s="1" t="s">
        <v>611</v>
      </c>
      <c r="B14" s="76">
        <v>2762.7922918306144</v>
      </c>
      <c r="C14" s="76">
        <v>3439.512236165986</v>
      </c>
      <c r="D14" s="76">
        <v>3606.7969348970209</v>
      </c>
      <c r="E14" s="76">
        <v>4048.3653027166192</v>
      </c>
      <c r="F14" s="76">
        <v>3879.2279036475679</v>
      </c>
      <c r="G14" s="76">
        <v>4056.1069478159634</v>
      </c>
      <c r="H14" s="76">
        <v>5481.8820223141638</v>
      </c>
      <c r="I14" s="76">
        <v>5355.190165077609</v>
      </c>
      <c r="J14" s="76">
        <v>4067.3308514994792</v>
      </c>
      <c r="K14" s="76">
        <v>4310.0621663302418</v>
      </c>
      <c r="N14" s="242"/>
      <c r="O14" s="76"/>
    </row>
    <row r="15" spans="1:15" x14ac:dyDescent="0.25">
      <c r="A15" s="1" t="s">
        <v>616</v>
      </c>
      <c r="B15" s="75" t="s">
        <v>239</v>
      </c>
      <c r="C15" s="75" t="s">
        <v>239</v>
      </c>
      <c r="D15" s="75" t="s">
        <v>239</v>
      </c>
      <c r="E15" s="75" t="s">
        <v>239</v>
      </c>
      <c r="F15" s="76">
        <v>4629.0054938667781</v>
      </c>
      <c r="G15" s="76">
        <v>5495.1617967377979</v>
      </c>
      <c r="H15" s="76">
        <v>2869.0679430316777</v>
      </c>
      <c r="I15" s="76">
        <v>2954.410979346264</v>
      </c>
      <c r="J15" s="76">
        <v>4697.5586715709669</v>
      </c>
      <c r="K15" s="76">
        <v>4225.5774124095979</v>
      </c>
      <c r="N15" s="242"/>
      <c r="O15" s="65"/>
    </row>
    <row r="16" spans="1:15" x14ac:dyDescent="0.25">
      <c r="A16" s="1" t="s">
        <v>455</v>
      </c>
      <c r="B16" s="76">
        <v>3818.5163840401451</v>
      </c>
      <c r="C16" s="76">
        <v>3628.4811661618483</v>
      </c>
      <c r="D16" s="76">
        <v>3476.209513423833</v>
      </c>
      <c r="E16" s="76">
        <v>2397.8820093485988</v>
      </c>
      <c r="F16" s="76">
        <v>2768.7625213618589</v>
      </c>
      <c r="G16" s="76">
        <v>2918.3079727801451</v>
      </c>
      <c r="H16" s="76">
        <v>3341.6148608427839</v>
      </c>
      <c r="I16" s="76">
        <v>3669.5844623499083</v>
      </c>
      <c r="J16" s="76">
        <v>3748.2471187294427</v>
      </c>
      <c r="K16" s="76">
        <v>3830.5197187733506</v>
      </c>
    </row>
    <row r="17" spans="1:11" x14ac:dyDescent="0.25">
      <c r="A17" s="1" t="s">
        <v>417</v>
      </c>
      <c r="B17" s="76">
        <v>4265.3128212222018</v>
      </c>
      <c r="C17" s="76">
        <v>4073.2732157862602</v>
      </c>
      <c r="D17" s="76">
        <v>4370.7625003073235</v>
      </c>
      <c r="E17" s="76">
        <v>4252.501695105505</v>
      </c>
      <c r="F17" s="76">
        <v>3624.6991682946677</v>
      </c>
      <c r="G17" s="76">
        <v>3806.5471227640019</v>
      </c>
      <c r="H17" s="76">
        <v>3592.4150011034194</v>
      </c>
      <c r="I17" s="76">
        <v>4022.9312196366027</v>
      </c>
      <c r="J17" s="76">
        <v>3882.7816688345224</v>
      </c>
      <c r="K17" s="76">
        <v>3763.4854173821941</v>
      </c>
    </row>
    <row r="18" spans="1:11" x14ac:dyDescent="0.2">
      <c r="A18" s="1" t="s">
        <v>879</v>
      </c>
      <c r="B18" s="75" t="s">
        <v>239</v>
      </c>
      <c r="C18" s="75" t="s">
        <v>239</v>
      </c>
      <c r="D18" s="75" t="s">
        <v>239</v>
      </c>
      <c r="E18" s="76">
        <v>402.44020869767724</v>
      </c>
      <c r="F18" s="75" t="s">
        <v>239</v>
      </c>
      <c r="G18" s="75" t="s">
        <v>239</v>
      </c>
      <c r="H18" s="75" t="s">
        <v>239</v>
      </c>
      <c r="I18" s="76">
        <v>2177.1281660174236</v>
      </c>
      <c r="J18" s="76">
        <v>2658.4553508361701</v>
      </c>
      <c r="K18" s="76">
        <v>3172.803999314398</v>
      </c>
    </row>
    <row r="19" spans="1:11" x14ac:dyDescent="0.25">
      <c r="A19" s="1" t="s">
        <v>880</v>
      </c>
      <c r="B19" s="75" t="s">
        <v>239</v>
      </c>
      <c r="C19" s="75" t="s">
        <v>239</v>
      </c>
      <c r="D19" s="75" t="s">
        <v>239</v>
      </c>
      <c r="E19" s="75" t="s">
        <v>239</v>
      </c>
      <c r="F19" s="75" t="s">
        <v>239</v>
      </c>
      <c r="G19" s="75" t="s">
        <v>239</v>
      </c>
      <c r="H19" s="75" t="s">
        <v>239</v>
      </c>
      <c r="I19" s="76">
        <v>490.98363662377204</v>
      </c>
      <c r="J19" s="76">
        <v>2925.8769353225025</v>
      </c>
      <c r="K19" s="76">
        <v>3135.991840367928</v>
      </c>
    </row>
    <row r="20" spans="1:11" x14ac:dyDescent="0.2">
      <c r="A20" s="1" t="s">
        <v>249</v>
      </c>
      <c r="B20" s="76">
        <v>3263.122916468863</v>
      </c>
      <c r="C20" s="76">
        <v>2969.7118242853394</v>
      </c>
      <c r="D20" s="76">
        <v>3302.8987652614032</v>
      </c>
      <c r="E20" s="76">
        <v>3151.2801433331392</v>
      </c>
      <c r="F20" s="76">
        <v>2046.6648712441715</v>
      </c>
      <c r="G20" s="76">
        <v>2503.5418969556299</v>
      </c>
      <c r="H20" s="76">
        <v>2862.0031076910313</v>
      </c>
      <c r="I20" s="76">
        <v>2955.6312399805588</v>
      </c>
      <c r="J20" s="76">
        <v>2590.3267245366801</v>
      </c>
      <c r="K20" s="76">
        <v>3092.5333553636651</v>
      </c>
    </row>
    <row r="21" spans="1:11" x14ac:dyDescent="0.25">
      <c r="A21" s="1" t="s">
        <v>334</v>
      </c>
      <c r="B21" s="76">
        <v>4740.86998029817</v>
      </c>
      <c r="C21" s="76">
        <v>4251.4888895710819</v>
      </c>
      <c r="D21" s="76">
        <v>3535.5430954612038</v>
      </c>
      <c r="E21" s="76">
        <v>3445.1767464719182</v>
      </c>
      <c r="F21" s="76">
        <v>3001.6630316958067</v>
      </c>
      <c r="G21" s="76">
        <v>3038.0031256434104</v>
      </c>
      <c r="H21" s="76">
        <v>3268.6341187396088</v>
      </c>
      <c r="I21" s="76">
        <v>4288.4577903167128</v>
      </c>
      <c r="J21" s="76">
        <v>3924.7971535113688</v>
      </c>
      <c r="K21" s="76">
        <v>3006.5549947482755</v>
      </c>
    </row>
    <row r="22" spans="1:11" x14ac:dyDescent="0.25">
      <c r="A22" s="1" t="s">
        <v>252</v>
      </c>
      <c r="B22" s="76">
        <v>3407.4880734722728</v>
      </c>
      <c r="C22" s="76">
        <v>3771.6534098912098</v>
      </c>
      <c r="D22" s="76">
        <v>4035.5932986564803</v>
      </c>
      <c r="E22" s="76">
        <v>4814.5290582916541</v>
      </c>
      <c r="F22" s="76">
        <v>4888.9086459165128</v>
      </c>
      <c r="G22" s="76">
        <v>5442.9037600011288</v>
      </c>
      <c r="H22" s="76">
        <v>7015.7341098151765</v>
      </c>
      <c r="I22" s="76">
        <v>5912.9377076024994</v>
      </c>
      <c r="J22" s="76">
        <v>4571.9383448782437</v>
      </c>
      <c r="K22" s="76">
        <v>2843.177714137471</v>
      </c>
    </row>
    <row r="23" spans="1:11" x14ac:dyDescent="0.25">
      <c r="A23" s="1" t="s">
        <v>240</v>
      </c>
      <c r="B23" s="76">
        <v>7097.6214056737963</v>
      </c>
      <c r="C23" s="76">
        <v>4661.7490410765104</v>
      </c>
      <c r="D23" s="76">
        <v>3822.4149088782228</v>
      </c>
      <c r="E23" s="76">
        <v>2520.5279054026309</v>
      </c>
      <c r="F23" s="76">
        <v>2907.8007651351168</v>
      </c>
      <c r="G23" s="76">
        <v>2983.8606620839687</v>
      </c>
      <c r="H23" s="76">
        <v>1786.4953774955084</v>
      </c>
      <c r="I23" s="76">
        <v>2231.4052471295217</v>
      </c>
      <c r="J23" s="76">
        <v>3722.4036413281201</v>
      </c>
      <c r="K23" s="76">
        <v>2596.6634254714818</v>
      </c>
    </row>
    <row r="24" spans="1:11" x14ac:dyDescent="0.2">
      <c r="A24" s="1" t="s">
        <v>57</v>
      </c>
      <c r="B24" s="76">
        <v>1722.9015070823893</v>
      </c>
      <c r="C24" s="76">
        <v>1614.2647700074419</v>
      </c>
      <c r="D24" s="76">
        <v>1296.0356281469944</v>
      </c>
      <c r="E24" s="76">
        <v>1725.7838438703591</v>
      </c>
      <c r="F24" s="76">
        <v>1560.5206486931636</v>
      </c>
      <c r="G24" s="76">
        <v>1663.7193691407051</v>
      </c>
      <c r="H24" s="76">
        <v>1888.9590628618387</v>
      </c>
      <c r="I24" s="76">
        <v>2088.420324770515</v>
      </c>
      <c r="J24" s="76">
        <v>2193.3728157494347</v>
      </c>
      <c r="K24" s="76">
        <v>2537.8886329483626</v>
      </c>
    </row>
    <row r="25" spans="1:11" x14ac:dyDescent="0.2">
      <c r="A25" s="1" t="s">
        <v>465</v>
      </c>
      <c r="B25" s="76">
        <v>2473.2236467681864</v>
      </c>
      <c r="C25" s="76">
        <v>1719.7324976532987</v>
      </c>
      <c r="D25" s="76">
        <v>1430.8708206173874</v>
      </c>
      <c r="E25" s="76">
        <v>1593.0289549709041</v>
      </c>
      <c r="F25" s="76">
        <v>1795.5435547405214</v>
      </c>
      <c r="G25" s="76">
        <v>1551.3505283947327</v>
      </c>
      <c r="H25" s="76">
        <v>1728.8354420544338</v>
      </c>
      <c r="I25" s="76">
        <v>1917.3306464975503</v>
      </c>
      <c r="J25" s="76">
        <v>1857.7725505602903</v>
      </c>
      <c r="K25" s="76">
        <v>2195.4579493269439</v>
      </c>
    </row>
    <row r="26" spans="1:11" x14ac:dyDescent="0.25">
      <c r="A26" s="1" t="s">
        <v>446</v>
      </c>
      <c r="B26" s="76">
        <v>1211.2511012493599</v>
      </c>
      <c r="C26" s="76">
        <v>1833.4134301483909</v>
      </c>
      <c r="D26" s="76">
        <v>2435.4723235067045</v>
      </c>
      <c r="E26" s="76">
        <v>2571.0540890608277</v>
      </c>
      <c r="F26" s="76">
        <v>2067.3434870066571</v>
      </c>
      <c r="G26" s="76">
        <v>2217.065456083667</v>
      </c>
      <c r="H26" s="76">
        <v>1873.0835536883176</v>
      </c>
      <c r="I26" s="76">
        <v>2128.134738792322</v>
      </c>
      <c r="J26" s="76">
        <v>1790.9217110353347</v>
      </c>
      <c r="K26" s="76">
        <v>1837.7074120558368</v>
      </c>
    </row>
    <row r="27" spans="1:11" x14ac:dyDescent="0.2">
      <c r="A27" s="1" t="s">
        <v>414</v>
      </c>
      <c r="B27" s="76">
        <v>1153.572108485745</v>
      </c>
      <c r="C27" s="76">
        <v>963.95807164944381</v>
      </c>
      <c r="D27" s="76">
        <v>934.32957604340913</v>
      </c>
      <c r="E27" s="76">
        <v>824.51034526893136</v>
      </c>
      <c r="F27" s="76">
        <v>869.69862811522944</v>
      </c>
      <c r="G27" s="76">
        <v>501.12642687995316</v>
      </c>
      <c r="H27" s="76">
        <v>945.83959153043259</v>
      </c>
      <c r="I27" s="76">
        <v>1047.8528089686179</v>
      </c>
      <c r="J27" s="76">
        <v>1326.0128150545809</v>
      </c>
      <c r="K27" s="76">
        <v>1568.8517615485921</v>
      </c>
    </row>
    <row r="28" spans="1:11" x14ac:dyDescent="0.25">
      <c r="A28" s="1" t="s">
        <v>307</v>
      </c>
      <c r="B28" s="76">
        <v>22399.008857947949</v>
      </c>
      <c r="C28" s="76">
        <v>27501.44192437359</v>
      </c>
      <c r="D28" s="76">
        <v>34345.960697232818</v>
      </c>
      <c r="E28" s="76">
        <v>32481.778845430865</v>
      </c>
      <c r="F28" s="76">
        <v>30755.443027972258</v>
      </c>
      <c r="G28" s="76">
        <v>28358.782517897587</v>
      </c>
      <c r="H28" s="76">
        <v>28804.25147743028</v>
      </c>
      <c r="I28" s="76">
        <v>23846.265214827516</v>
      </c>
      <c r="J28" s="76">
        <v>19856.854730003422</v>
      </c>
      <c r="K28" s="76">
        <v>20833.192825071659</v>
      </c>
    </row>
    <row r="29" spans="1:11" x14ac:dyDescent="0.25"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5"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x14ac:dyDescent="0.25"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x14ac:dyDescent="0.25">
      <c r="A32" s="5" t="s">
        <v>229</v>
      </c>
      <c r="B32" s="13" t="s">
        <v>606</v>
      </c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">
      <c r="A33" s="27" t="s">
        <v>596</v>
      </c>
      <c r="B33" s="28" t="s">
        <v>615</v>
      </c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5">
      <c r="A34" s="27" t="s">
        <v>598</v>
      </c>
      <c r="B34" s="28" t="s">
        <v>617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1:11" x14ac:dyDescent="0.2">
      <c r="A35" s="27" t="s">
        <v>618</v>
      </c>
      <c r="B35" s="28" t="s">
        <v>881</v>
      </c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6" t="s">
        <v>882</v>
      </c>
      <c r="B36" s="14" t="s">
        <v>619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x14ac:dyDescent="0.25"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 x14ac:dyDescent="0.25"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x14ac:dyDescent="0.25"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x14ac:dyDescent="0.25">
      <c r="B41" s="49"/>
      <c r="C41" s="49"/>
      <c r="D41" s="49"/>
      <c r="E41" s="49"/>
      <c r="F41" s="49"/>
      <c r="G41" s="49"/>
      <c r="H41" s="49"/>
      <c r="I41" s="59"/>
      <c r="J41" s="59"/>
      <c r="K41" s="59"/>
    </row>
    <row r="42" spans="1:11" x14ac:dyDescent="0.25">
      <c r="B42" s="49"/>
      <c r="C42" s="49"/>
      <c r="D42" s="49"/>
      <c r="E42" s="49"/>
      <c r="F42" s="49"/>
      <c r="G42" s="49"/>
      <c r="H42" s="49"/>
      <c r="I42" s="59"/>
      <c r="J42" s="59"/>
      <c r="K42" s="59"/>
    </row>
    <row r="43" spans="1:11" x14ac:dyDescent="0.25">
      <c r="B43" s="75"/>
      <c r="C43" s="75"/>
      <c r="D43" s="75"/>
      <c r="E43" s="75"/>
      <c r="F43" s="75"/>
      <c r="G43" s="75"/>
      <c r="H43" s="75"/>
      <c r="I43" s="75"/>
      <c r="J43" s="59"/>
      <c r="K43" s="59"/>
    </row>
    <row r="44" spans="1:11" x14ac:dyDescent="0.25">
      <c r="B44" s="75"/>
      <c r="C44" s="75"/>
      <c r="D44" s="75"/>
      <c r="E44" s="75"/>
      <c r="F44" s="49"/>
      <c r="G44" s="75"/>
      <c r="H44" s="75"/>
      <c r="I44" s="75"/>
      <c r="J44" s="59"/>
      <c r="K44" s="59"/>
    </row>
    <row r="45" spans="1:11" x14ac:dyDescent="0.25">
      <c r="B45" s="49"/>
      <c r="C45" s="49"/>
      <c r="D45" s="49"/>
      <c r="E45" s="49"/>
      <c r="F45" s="49"/>
      <c r="G45" s="49"/>
      <c r="H45" s="49"/>
      <c r="I45" s="59"/>
      <c r="J45" s="59"/>
      <c r="K45" s="59"/>
    </row>
    <row r="46" spans="1:11" x14ac:dyDescent="0.25">
      <c r="B46" s="49"/>
      <c r="C46" s="49"/>
      <c r="D46" s="49"/>
      <c r="E46" s="49"/>
      <c r="F46" s="49"/>
      <c r="G46" s="49"/>
      <c r="H46" s="49"/>
      <c r="I46" s="59"/>
      <c r="J46" s="59"/>
      <c r="K46" s="59"/>
    </row>
    <row r="47" spans="1:11" x14ac:dyDescent="0.25">
      <c r="B47" s="75"/>
      <c r="C47" s="75"/>
      <c r="D47" s="75"/>
      <c r="E47" s="75"/>
      <c r="F47" s="75"/>
      <c r="G47" s="75"/>
      <c r="H47" s="75"/>
      <c r="I47" s="59"/>
      <c r="J47" s="59"/>
      <c r="K47" s="59"/>
    </row>
    <row r="48" spans="1:11" x14ac:dyDescent="0.25">
      <c r="B48" s="49"/>
      <c r="C48" s="49"/>
      <c r="D48" s="49"/>
      <c r="E48" s="49"/>
      <c r="F48" s="49"/>
      <c r="G48" s="49"/>
      <c r="H48" s="49"/>
      <c r="I48" s="59"/>
      <c r="J48" s="59"/>
      <c r="K48" s="59"/>
    </row>
    <row r="49" spans="2:11" x14ac:dyDescent="0.25">
      <c r="B49" s="49"/>
      <c r="C49" s="49"/>
      <c r="D49" s="49"/>
      <c r="E49" s="49"/>
      <c r="F49" s="49"/>
      <c r="G49" s="49"/>
      <c r="H49" s="49"/>
      <c r="I49" s="59"/>
      <c r="J49" s="59"/>
      <c r="K49" s="59"/>
    </row>
    <row r="50" spans="2:11" x14ac:dyDescent="0.25">
      <c r="B50" s="49"/>
      <c r="C50" s="49"/>
      <c r="D50" s="49"/>
      <c r="E50" s="49"/>
      <c r="F50" s="49"/>
      <c r="G50" s="49"/>
      <c r="H50" s="49"/>
      <c r="I50" s="59"/>
      <c r="J50" s="59"/>
      <c r="K50" s="59"/>
    </row>
    <row r="51" spans="2:11" x14ac:dyDescent="0.2">
      <c r="B51" s="49"/>
      <c r="C51" s="49"/>
      <c r="D51" s="49"/>
      <c r="E51" s="49"/>
      <c r="F51" s="49"/>
      <c r="G51" s="49"/>
      <c r="H51" s="49"/>
      <c r="I51" s="59"/>
      <c r="J51" s="59"/>
      <c r="K51" s="59"/>
    </row>
    <row r="52" spans="2:11" x14ac:dyDescent="0.2">
      <c r="B52" s="49"/>
      <c r="C52" s="49"/>
      <c r="D52" s="49"/>
      <c r="E52" s="49"/>
      <c r="F52" s="49"/>
      <c r="G52" s="49"/>
      <c r="H52" s="49"/>
      <c r="I52" s="59"/>
      <c r="J52" s="59"/>
      <c r="K52" s="59"/>
    </row>
    <row r="53" spans="2:11" x14ac:dyDescent="0.2">
      <c r="B53" s="49"/>
      <c r="C53" s="49"/>
      <c r="D53" s="49"/>
      <c r="E53" s="49"/>
      <c r="F53" s="49"/>
      <c r="G53" s="49"/>
      <c r="H53" s="49"/>
      <c r="I53" s="59"/>
      <c r="J53" s="59"/>
      <c r="K53" s="59"/>
    </row>
    <row r="54" spans="2:11" x14ac:dyDescent="0.2">
      <c r="B54" s="75"/>
      <c r="C54" s="75"/>
      <c r="D54" s="75"/>
      <c r="E54" s="75"/>
      <c r="F54" s="75"/>
      <c r="G54" s="75"/>
      <c r="H54" s="75"/>
      <c r="I54" s="59"/>
      <c r="J54" s="59"/>
      <c r="K54" s="59"/>
    </row>
    <row r="55" spans="2:11" x14ac:dyDescent="0.2">
      <c r="B55" s="49"/>
      <c r="C55" s="49"/>
      <c r="D55" s="49"/>
      <c r="E55" s="49"/>
      <c r="F55" s="49"/>
      <c r="G55" s="49"/>
      <c r="H55" s="49"/>
      <c r="I55" s="59"/>
      <c r="J55" s="59"/>
      <c r="K55" s="59"/>
    </row>
    <row r="56" spans="2:11" x14ac:dyDescent="0.2">
      <c r="B56" s="49"/>
      <c r="C56" s="49"/>
      <c r="D56" s="49"/>
      <c r="E56" s="49"/>
      <c r="F56" s="49"/>
      <c r="G56" s="49"/>
      <c r="H56" s="49"/>
      <c r="I56" s="59"/>
      <c r="J56" s="59"/>
      <c r="K56" s="5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3"/>
  <sheetViews>
    <sheetView workbookViewId="0">
      <selection activeCell="M1" sqref="M1:P1048576"/>
    </sheetView>
  </sheetViews>
  <sheetFormatPr baseColWidth="10" defaultColWidth="11.5703125" defaultRowHeight="12" x14ac:dyDescent="0.2"/>
  <cols>
    <col min="1" max="1" width="21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5" x14ac:dyDescent="0.2">
      <c r="A1" s="2" t="s">
        <v>857</v>
      </c>
    </row>
    <row r="2" spans="1:15" x14ac:dyDescent="0.25">
      <c r="A2" s="1" t="s">
        <v>337</v>
      </c>
    </row>
    <row r="5" spans="1:15" x14ac:dyDescent="0.2">
      <c r="A5" s="4" t="s">
        <v>255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5" x14ac:dyDescent="0.25">
      <c r="A6" s="1" t="s">
        <v>35</v>
      </c>
      <c r="B6" s="10">
        <f t="shared" ref="B6:H6" si="0">SUM(B8:B23)</f>
        <v>112574.61299969748</v>
      </c>
      <c r="C6" s="10">
        <f t="shared" si="0"/>
        <v>118505.43139555033</v>
      </c>
      <c r="D6" s="10">
        <f t="shared" si="0"/>
        <v>126118.00128247315</v>
      </c>
      <c r="E6" s="10">
        <f t="shared" si="0"/>
        <v>117043.68045965873</v>
      </c>
      <c r="F6" s="10">
        <f t="shared" si="0"/>
        <v>109918.96754625688</v>
      </c>
      <c r="G6" s="10">
        <f t="shared" si="0"/>
        <v>111912.14644089228</v>
      </c>
      <c r="H6" s="10">
        <f t="shared" si="0"/>
        <v>118130.92373822695</v>
      </c>
      <c r="I6" s="10">
        <f>SUM(I8:I23)</f>
        <v>121148.74413648802</v>
      </c>
      <c r="J6" s="10">
        <f>SUM(J8:J23)</f>
        <v>131868.4618732853</v>
      </c>
      <c r="K6" s="10">
        <f>SUM(K8:K23)</f>
        <v>140638.79594003473</v>
      </c>
    </row>
    <row r="7" spans="1:15" x14ac:dyDescent="0.25">
      <c r="B7" s="10"/>
      <c r="C7" s="38"/>
      <c r="D7" s="10"/>
      <c r="E7" s="38"/>
      <c r="F7" s="10"/>
      <c r="G7" s="38"/>
      <c r="H7" s="10"/>
      <c r="I7" s="10"/>
      <c r="J7" s="10"/>
      <c r="K7" s="10"/>
    </row>
    <row r="8" spans="1:15" x14ac:dyDescent="0.25">
      <c r="A8" s="1" t="s">
        <v>318</v>
      </c>
      <c r="B8" s="10">
        <v>14575.949046175054</v>
      </c>
      <c r="C8" s="10">
        <v>15680.648099732272</v>
      </c>
      <c r="D8" s="10">
        <v>16961.978420114101</v>
      </c>
      <c r="E8" s="10">
        <v>16861.9278410431</v>
      </c>
      <c r="F8" s="10">
        <v>14317.782523550773</v>
      </c>
      <c r="G8" s="10">
        <v>16574.329220113676</v>
      </c>
      <c r="H8" s="10">
        <v>16599.883474837457</v>
      </c>
      <c r="I8" s="10">
        <v>22078.06013190571</v>
      </c>
      <c r="J8" s="10">
        <v>26252.76803611884</v>
      </c>
      <c r="K8" s="10">
        <v>28317.670658711999</v>
      </c>
      <c r="N8" s="242"/>
      <c r="O8" s="10"/>
    </row>
    <row r="9" spans="1:15" x14ac:dyDescent="0.25">
      <c r="A9" s="1" t="s">
        <v>320</v>
      </c>
      <c r="B9" s="10">
        <v>9413.0535013637455</v>
      </c>
      <c r="C9" s="10">
        <v>8912.524654001696</v>
      </c>
      <c r="D9" s="10">
        <v>8179.9508145071022</v>
      </c>
      <c r="E9" s="10">
        <v>8402.0177698270218</v>
      </c>
      <c r="F9" s="10">
        <v>9905.2448827222033</v>
      </c>
      <c r="G9" s="10">
        <v>7904.7237666872898</v>
      </c>
      <c r="H9" s="10">
        <v>8262.0564268556645</v>
      </c>
      <c r="I9" s="10">
        <v>22110.142752886244</v>
      </c>
      <c r="J9" s="10">
        <v>22890.141595038782</v>
      </c>
      <c r="K9" s="10">
        <v>25423.770149973723</v>
      </c>
      <c r="N9" s="242"/>
      <c r="O9" s="10"/>
    </row>
    <row r="10" spans="1:15" x14ac:dyDescent="0.25">
      <c r="A10" s="1" t="s">
        <v>319</v>
      </c>
      <c r="B10" s="10">
        <v>14522.867756085978</v>
      </c>
      <c r="C10" s="10">
        <v>17074.586486073265</v>
      </c>
      <c r="D10" s="10">
        <v>20193.691423183147</v>
      </c>
      <c r="E10" s="10">
        <v>19746.846254472373</v>
      </c>
      <c r="F10" s="10">
        <v>16177.549491625918</v>
      </c>
      <c r="G10" s="10">
        <v>17072.445222180155</v>
      </c>
      <c r="H10" s="10">
        <v>20961.186024133898</v>
      </c>
      <c r="I10" s="10">
        <v>16858.816457260804</v>
      </c>
      <c r="J10" s="10">
        <v>22014.529762784678</v>
      </c>
      <c r="K10" s="10">
        <v>25243.784667643697</v>
      </c>
      <c r="N10" s="242"/>
      <c r="O10" s="10"/>
    </row>
    <row r="11" spans="1:15" x14ac:dyDescent="0.25">
      <c r="A11" s="1" t="s">
        <v>317</v>
      </c>
      <c r="B11" s="10">
        <v>37840.859707572279</v>
      </c>
      <c r="C11" s="10">
        <v>35399.52626612856</v>
      </c>
      <c r="D11" s="10">
        <v>31395.408342073457</v>
      </c>
      <c r="E11" s="10">
        <v>26741.866987138485</v>
      </c>
      <c r="F11" s="10">
        <v>28926.796381657419</v>
      </c>
      <c r="G11" s="10">
        <v>31341.65999550814</v>
      </c>
      <c r="H11" s="10">
        <v>31195.591217928693</v>
      </c>
      <c r="I11" s="10">
        <v>19541.530303650608</v>
      </c>
      <c r="J11" s="10">
        <v>21685.726585799537</v>
      </c>
      <c r="K11" s="10">
        <v>20538.37465693623</v>
      </c>
      <c r="N11" s="242"/>
      <c r="O11" s="10"/>
    </row>
    <row r="12" spans="1:15" x14ac:dyDescent="0.25">
      <c r="A12" s="1" t="s">
        <v>312</v>
      </c>
      <c r="B12" s="10">
        <v>1442.7034449203657</v>
      </c>
      <c r="C12" s="10">
        <v>4832.8923341907093</v>
      </c>
      <c r="D12" s="10">
        <v>9427.5724401601001</v>
      </c>
      <c r="E12" s="10">
        <v>10744.857726136679</v>
      </c>
      <c r="F12" s="10">
        <v>9315.4895728729753</v>
      </c>
      <c r="G12" s="10">
        <v>8321.667819502527</v>
      </c>
      <c r="H12" s="10">
        <v>9553.7193317708134</v>
      </c>
      <c r="I12" s="10">
        <v>9555.6754821495979</v>
      </c>
      <c r="J12" s="10">
        <v>8489.7513112984143</v>
      </c>
      <c r="K12" s="10">
        <v>10202.626180700085</v>
      </c>
      <c r="N12" s="242"/>
      <c r="O12" s="10"/>
    </row>
    <row r="13" spans="1:15" x14ac:dyDescent="0.25">
      <c r="A13" s="1" t="s">
        <v>311</v>
      </c>
      <c r="B13" s="10">
        <v>9863.1118780022152</v>
      </c>
      <c r="C13" s="10">
        <v>12508.513251515213</v>
      </c>
      <c r="D13" s="10">
        <v>16438.27036764631</v>
      </c>
      <c r="E13" s="10">
        <v>11505.918759105705</v>
      </c>
      <c r="F13" s="10">
        <v>9439.1117627239419</v>
      </c>
      <c r="G13" s="10">
        <v>9324.0338406089777</v>
      </c>
      <c r="H13" s="10">
        <v>9111.4898305747574</v>
      </c>
      <c r="I13" s="10">
        <v>9170.6434437958742</v>
      </c>
      <c r="J13" s="10">
        <v>8712.3366719663427</v>
      </c>
      <c r="K13" s="10">
        <v>9177.7431146948693</v>
      </c>
      <c r="N13" s="242"/>
      <c r="O13" s="10"/>
    </row>
    <row r="14" spans="1:15" x14ac:dyDescent="0.25">
      <c r="A14" s="1" t="s">
        <v>322</v>
      </c>
      <c r="B14" s="10">
        <v>4582.0428357190067</v>
      </c>
      <c r="C14" s="10">
        <v>4739.65992530733</v>
      </c>
      <c r="D14" s="10">
        <v>5325.4155859662205</v>
      </c>
      <c r="E14" s="10">
        <v>5899.5061272586836</v>
      </c>
      <c r="F14" s="10">
        <v>6734.5630746424704</v>
      </c>
      <c r="G14" s="10">
        <v>6297.172758059306</v>
      </c>
      <c r="H14" s="10">
        <v>6382.0321965487774</v>
      </c>
      <c r="I14" s="10">
        <v>5687.8796827004626</v>
      </c>
      <c r="J14" s="10">
        <v>5158.1389373961756</v>
      </c>
      <c r="K14" s="10">
        <v>5300.4440574371974</v>
      </c>
      <c r="N14" s="242"/>
      <c r="O14" s="10"/>
    </row>
    <row r="15" spans="1:15" x14ac:dyDescent="0.25">
      <c r="A15" s="1" t="s">
        <v>321</v>
      </c>
      <c r="B15" s="10">
        <v>771.81170744300891</v>
      </c>
      <c r="C15" s="10">
        <v>1696.5591847826222</v>
      </c>
      <c r="D15" s="10">
        <v>1811.1474592987474</v>
      </c>
      <c r="E15" s="10">
        <v>2123.5956855729387</v>
      </c>
      <c r="F15" s="10">
        <v>2206.1944957664641</v>
      </c>
      <c r="G15" s="10">
        <v>2424.7192439640135</v>
      </c>
      <c r="H15" s="10">
        <v>3325.5802600363791</v>
      </c>
      <c r="I15" s="10">
        <v>3238.0030577403554</v>
      </c>
      <c r="J15" s="10">
        <v>4085.2576924350997</v>
      </c>
      <c r="K15" s="10">
        <v>4325.2518332501813</v>
      </c>
      <c r="N15" s="242"/>
      <c r="O15" s="65"/>
    </row>
    <row r="16" spans="1:15" x14ac:dyDescent="0.25">
      <c r="A16" s="1" t="s">
        <v>314</v>
      </c>
      <c r="B16" s="10">
        <v>3783.684333533216</v>
      </c>
      <c r="C16" s="10">
        <v>3943.2888424799667</v>
      </c>
      <c r="D16" s="10">
        <v>4599.0738217414801</v>
      </c>
      <c r="E16" s="10">
        <v>4572.5075565390725</v>
      </c>
      <c r="F16" s="10">
        <v>3740.5902531861047</v>
      </c>
      <c r="G16" s="10">
        <v>3642.8032359094123</v>
      </c>
      <c r="H16" s="10">
        <v>3748.581420514512</v>
      </c>
      <c r="I16" s="10">
        <v>3812.5938313645556</v>
      </c>
      <c r="J16" s="10">
        <v>3152.9172329236967</v>
      </c>
      <c r="K16" s="10">
        <v>2902.4258547957293</v>
      </c>
    </row>
    <row r="17" spans="1:11" x14ac:dyDescent="0.25">
      <c r="A17" s="1" t="s">
        <v>391</v>
      </c>
      <c r="B17" s="10">
        <v>1726.5721576246065</v>
      </c>
      <c r="C17" s="10">
        <v>1614.8600106228755</v>
      </c>
      <c r="D17" s="10">
        <v>1296.0356281469944</v>
      </c>
      <c r="E17" s="10">
        <v>1734.6279724191904</v>
      </c>
      <c r="F17" s="10">
        <v>1563.6223377716574</v>
      </c>
      <c r="G17" s="10">
        <v>1663.9126374988484</v>
      </c>
      <c r="H17" s="10">
        <v>1888.9590628618387</v>
      </c>
      <c r="I17" s="10">
        <v>2088.420324770515</v>
      </c>
      <c r="J17" s="10">
        <v>2193.3728157494347</v>
      </c>
      <c r="K17" s="10">
        <v>2537.8886329483626</v>
      </c>
    </row>
    <row r="18" spans="1:11" x14ac:dyDescent="0.25">
      <c r="A18" s="1" t="s">
        <v>309</v>
      </c>
      <c r="B18" s="10">
        <v>2958.1009385334041</v>
      </c>
      <c r="C18" s="10">
        <v>2588.4602095053697</v>
      </c>
      <c r="D18" s="10">
        <v>2603.4405127928544</v>
      </c>
      <c r="E18" s="10">
        <v>2455.5940255902142</v>
      </c>
      <c r="F18" s="10">
        <v>2161.4531519502789</v>
      </c>
      <c r="G18" s="10">
        <v>2264.8359524907173</v>
      </c>
      <c r="H18" s="10">
        <v>2361.2890346728555</v>
      </c>
      <c r="I18" s="10">
        <v>2180.7431962191708</v>
      </c>
      <c r="J18" s="10">
        <v>2069.3437817743347</v>
      </c>
      <c r="K18" s="10">
        <v>2009.9586127075802</v>
      </c>
    </row>
    <row r="19" spans="1:11" x14ac:dyDescent="0.25">
      <c r="A19" s="1" t="s">
        <v>315</v>
      </c>
      <c r="B19" s="10">
        <v>2046.9412169049237</v>
      </c>
      <c r="C19" s="10">
        <v>1590.6161538504614</v>
      </c>
      <c r="D19" s="10">
        <v>1787.3775388593699</v>
      </c>
      <c r="E19" s="10">
        <v>1801.4074406960051</v>
      </c>
      <c r="F19" s="10">
        <v>1707.3663859587587</v>
      </c>
      <c r="G19" s="10">
        <v>1689.5781164423881</v>
      </c>
      <c r="H19" s="10">
        <v>1403.5328666185842</v>
      </c>
      <c r="I19" s="10">
        <v>1491.7053919324035</v>
      </c>
      <c r="J19" s="10">
        <v>1717.6409371416639</v>
      </c>
      <c r="K19" s="10">
        <v>1671.792488367008</v>
      </c>
    </row>
    <row r="20" spans="1:11" x14ac:dyDescent="0.25">
      <c r="A20" s="1" t="s">
        <v>316</v>
      </c>
      <c r="B20" s="10">
        <v>1153.572108485745</v>
      </c>
      <c r="C20" s="10">
        <v>963.95807164944381</v>
      </c>
      <c r="D20" s="10">
        <v>934.32957604340913</v>
      </c>
      <c r="E20" s="10">
        <v>830.04346007351819</v>
      </c>
      <c r="F20" s="10">
        <v>885.83545691255028</v>
      </c>
      <c r="G20" s="10">
        <v>527.57562124944388</v>
      </c>
      <c r="H20" s="10">
        <v>1030.110376867272</v>
      </c>
      <c r="I20" s="10">
        <v>1118.4029008859945</v>
      </c>
      <c r="J20" s="10">
        <v>1410.1412240278339</v>
      </c>
      <c r="K20" s="10">
        <v>1577.4828982532824</v>
      </c>
    </row>
    <row r="21" spans="1:11" x14ac:dyDescent="0.25">
      <c r="A21" s="1" t="s">
        <v>310</v>
      </c>
      <c r="B21" s="10">
        <v>2547.1090147009199</v>
      </c>
      <c r="C21" s="10">
        <v>3658.8509079231112</v>
      </c>
      <c r="D21" s="10">
        <v>2987.5460021734307</v>
      </c>
      <c r="E21" s="10">
        <v>2170.3960593258448</v>
      </c>
      <c r="F21" s="10">
        <v>2051.3533214247914</v>
      </c>
      <c r="G21" s="10">
        <v>2325.3407588124323</v>
      </c>
      <c r="H21" s="10">
        <v>1775.2968950853474</v>
      </c>
      <c r="I21" s="10">
        <v>1797.9405382726454</v>
      </c>
      <c r="J21" s="10">
        <v>1772.8689869723742</v>
      </c>
      <c r="K21" s="10">
        <v>1310.5952891425345</v>
      </c>
    </row>
    <row r="22" spans="1:11" x14ac:dyDescent="0.25">
      <c r="A22" s="1" t="s">
        <v>313</v>
      </c>
      <c r="B22" s="10">
        <v>1405.6760408768723</v>
      </c>
      <c r="C22" s="10">
        <v>1636.2467820282843</v>
      </c>
      <c r="D22" s="10">
        <v>1546.3218673469842</v>
      </c>
      <c r="E22" s="10">
        <v>1452.5667944599297</v>
      </c>
      <c r="F22" s="10">
        <v>786.01445349058235</v>
      </c>
      <c r="G22" s="10">
        <v>537.34825186493902</v>
      </c>
      <c r="H22" s="10">
        <v>531.61531892008304</v>
      </c>
      <c r="I22" s="10">
        <v>418.16294955058527</v>
      </c>
      <c r="J22" s="10">
        <v>210.4520991759066</v>
      </c>
      <c r="K22" s="10">
        <v>78.908063570315335</v>
      </c>
    </row>
    <row r="23" spans="1:11" x14ac:dyDescent="0.25">
      <c r="A23" s="1" t="s">
        <v>602</v>
      </c>
      <c r="B23" s="10">
        <v>3940.5573117561298</v>
      </c>
      <c r="C23" s="10">
        <v>1664.2402157591607</v>
      </c>
      <c r="D23" s="10">
        <v>630.44148241943731</v>
      </c>
      <c r="E23" s="68" t="s">
        <v>239</v>
      </c>
      <c r="F23" s="68" t="s">
        <v>239</v>
      </c>
      <c r="G23" s="68" t="s">
        <v>239</v>
      </c>
      <c r="H23" s="68" t="s">
        <v>239</v>
      </c>
      <c r="I23" s="37">
        <v>2.3691402466210001E-2</v>
      </c>
      <c r="J23" s="10">
        <v>53.074202682176711</v>
      </c>
      <c r="K23" s="10">
        <v>20.078780901900622</v>
      </c>
    </row>
    <row r="24" spans="1:11" x14ac:dyDescent="0.25">
      <c r="B24" s="1"/>
      <c r="C24" s="1"/>
      <c r="D24" s="1"/>
      <c r="E24" s="1"/>
      <c r="F24" s="1"/>
      <c r="G24" s="1"/>
      <c r="H24" s="1"/>
    </row>
    <row r="25" spans="1:11" x14ac:dyDescent="0.25">
      <c r="B25" s="1"/>
      <c r="C25" s="1"/>
      <c r="D25" s="1"/>
      <c r="E25" s="1"/>
      <c r="F25" s="1"/>
      <c r="G25" s="1"/>
      <c r="H25" s="1"/>
    </row>
    <row r="26" spans="1:11" x14ac:dyDescent="0.25">
      <c r="B26" s="1"/>
      <c r="C26" s="1"/>
      <c r="D26" s="1"/>
      <c r="E26" s="1"/>
      <c r="F26" s="1"/>
      <c r="G26" s="1"/>
      <c r="H26" s="1"/>
    </row>
    <row r="27" spans="1:11" x14ac:dyDescent="0.25">
      <c r="A27" s="17" t="s">
        <v>229</v>
      </c>
      <c r="B27" s="106" t="s">
        <v>606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1:11" x14ac:dyDescent="0.25">
      <c r="B28" s="1"/>
      <c r="C28" s="1"/>
      <c r="D28" s="1"/>
      <c r="E28" s="1"/>
      <c r="F28" s="1"/>
      <c r="G28" s="1"/>
      <c r="H28" s="1"/>
    </row>
    <row r="29" spans="1:11" x14ac:dyDescent="0.25">
      <c r="B29" s="1"/>
      <c r="C29" s="1"/>
      <c r="D29" s="1"/>
      <c r="E29" s="1"/>
      <c r="F29" s="1"/>
      <c r="G29" s="1"/>
      <c r="H29" s="1"/>
    </row>
    <row r="30" spans="1:11" x14ac:dyDescent="0.25">
      <c r="B30" s="1"/>
      <c r="C30" s="1"/>
      <c r="D30" s="1"/>
      <c r="E30" s="1"/>
      <c r="F30" s="1"/>
      <c r="G30" s="1"/>
      <c r="H30" s="1"/>
    </row>
    <row r="31" spans="1:11" x14ac:dyDescent="0.25">
      <c r="B31" s="1"/>
      <c r="C31" s="1"/>
      <c r="D31" s="1"/>
      <c r="E31" s="1"/>
      <c r="F31" s="1"/>
      <c r="G31" s="1"/>
      <c r="H31" s="1"/>
    </row>
    <row r="32" spans="1:11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</sheetData>
  <sortState ref="A8:K23">
    <sortCondition descending="1" ref="K8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1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1" x14ac:dyDescent="0.25">
      <c r="B1" s="1"/>
      <c r="C1" s="1"/>
      <c r="D1" s="1"/>
      <c r="E1" s="1"/>
      <c r="F1" s="1"/>
      <c r="G1" s="1"/>
      <c r="H1" s="1"/>
    </row>
    <row r="2" spans="1:11" x14ac:dyDescent="0.25">
      <c r="B2" s="1"/>
      <c r="C2" s="1"/>
      <c r="D2" s="1"/>
      <c r="E2" s="1"/>
      <c r="F2" s="1"/>
      <c r="G2" s="1"/>
      <c r="H2" s="1"/>
    </row>
    <row r="3" spans="1:11" x14ac:dyDescent="0.2">
      <c r="A3" s="2" t="s">
        <v>858</v>
      </c>
    </row>
    <row r="4" spans="1:11" x14ac:dyDescent="0.25">
      <c r="A4" s="1" t="s">
        <v>622</v>
      </c>
    </row>
    <row r="7" spans="1:11" x14ac:dyDescent="0.25">
      <c r="A7" s="4" t="s">
        <v>269</v>
      </c>
      <c r="B7" s="7">
        <v>2007</v>
      </c>
      <c r="C7" s="7">
        <v>2008</v>
      </c>
      <c r="D7" s="7">
        <v>2009</v>
      </c>
      <c r="E7" s="7">
        <v>2010</v>
      </c>
      <c r="F7" s="7">
        <v>2011</v>
      </c>
      <c r="G7" s="7">
        <v>2012</v>
      </c>
      <c r="H7" s="7">
        <v>2013</v>
      </c>
      <c r="I7" s="7">
        <v>2014</v>
      </c>
      <c r="J7" s="7">
        <v>2015</v>
      </c>
      <c r="K7" s="7">
        <v>2016</v>
      </c>
    </row>
    <row r="8" spans="1:11" x14ac:dyDescent="0.25">
      <c r="A8" s="1" t="s">
        <v>35</v>
      </c>
      <c r="B8" s="10">
        <f>SUM(B10:B11)</f>
        <v>112574.61299969751</v>
      </c>
      <c r="C8" s="10">
        <f t="shared" ref="C8:K8" si="0">SUM(C10:C11)</f>
        <v>118505.43139555037</v>
      </c>
      <c r="D8" s="10">
        <f t="shared" si="0"/>
        <v>126118.00128247314</v>
      </c>
      <c r="E8" s="10">
        <f t="shared" si="0"/>
        <v>117043.68045965872</v>
      </c>
      <c r="F8" s="10">
        <f t="shared" si="0"/>
        <v>109918.967546257</v>
      </c>
      <c r="G8" s="10">
        <f t="shared" si="0"/>
        <v>111912.14644089225</v>
      </c>
      <c r="H8" s="10">
        <f t="shared" si="0"/>
        <v>118130.92373822688</v>
      </c>
      <c r="I8" s="10">
        <f t="shared" si="0"/>
        <v>121148.74413648791</v>
      </c>
      <c r="J8" s="10">
        <f t="shared" si="0"/>
        <v>131868.53570150418</v>
      </c>
      <c r="K8" s="10">
        <f t="shared" si="0"/>
        <v>140638.87467843547</v>
      </c>
    </row>
    <row r="9" spans="1:11" x14ac:dyDescent="0.25">
      <c r="B9" s="10"/>
      <c r="C9" s="38"/>
      <c r="D9" s="10"/>
      <c r="E9" s="38"/>
      <c r="F9" s="10"/>
      <c r="G9" s="38"/>
      <c r="H9" s="10"/>
      <c r="I9" s="10"/>
      <c r="J9" s="10"/>
      <c r="K9" s="10"/>
    </row>
    <row r="10" spans="1:11" x14ac:dyDescent="0.25">
      <c r="A10" s="1" t="s">
        <v>620</v>
      </c>
      <c r="B10" s="49">
        <v>109899.38664589185</v>
      </c>
      <c r="C10" s="49">
        <v>116608.53071772955</v>
      </c>
      <c r="D10" s="49">
        <v>121914.29190791487</v>
      </c>
      <c r="E10" s="49">
        <v>114498.78086245239</v>
      </c>
      <c r="F10" s="49">
        <v>107363.06286665596</v>
      </c>
      <c r="G10" s="49">
        <v>109485.72607694077</v>
      </c>
      <c r="H10" s="59">
        <v>115032.08552225896</v>
      </c>
      <c r="I10" s="59">
        <v>117336.07236441683</v>
      </c>
      <c r="J10" s="59">
        <v>128916.13472680077</v>
      </c>
      <c r="K10" s="59">
        <v>135326.31384315682</v>
      </c>
    </row>
    <row r="11" spans="1:11" x14ac:dyDescent="0.2">
      <c r="A11" s="1" t="s">
        <v>621</v>
      </c>
      <c r="B11" s="49">
        <v>2675.2263538056568</v>
      </c>
      <c r="C11" s="49">
        <v>1896.9006778208222</v>
      </c>
      <c r="D11" s="49">
        <v>4203.7093745582724</v>
      </c>
      <c r="E11" s="49">
        <v>2544.8995972063276</v>
      </c>
      <c r="F11" s="49">
        <v>2555.9046796010402</v>
      </c>
      <c r="G11" s="49">
        <v>2426.4203639514808</v>
      </c>
      <c r="H11" s="49">
        <v>3098.838215967919</v>
      </c>
      <c r="I11" s="49">
        <v>3812.671772071079</v>
      </c>
      <c r="J11" s="49">
        <v>2952.4009747034211</v>
      </c>
      <c r="K11" s="49">
        <v>5312.5608352786476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6"/>
  <sheetViews>
    <sheetView workbookViewId="0">
      <selection activeCell="N1" sqref="N1:N1048576"/>
    </sheetView>
  </sheetViews>
  <sheetFormatPr baseColWidth="10" defaultColWidth="11.5703125" defaultRowHeight="12" x14ac:dyDescent="0.2"/>
  <cols>
    <col min="1" max="1" width="21" style="1" customWidth="1"/>
    <col min="2" max="2" width="7.5703125" style="9" customWidth="1"/>
    <col min="3" max="9" width="8" style="9" customWidth="1"/>
    <col min="10" max="12" width="8" style="1" customWidth="1"/>
    <col min="13" max="16384" width="11.5703125" style="1"/>
  </cols>
  <sheetData>
    <row r="1" spans="1:14" x14ac:dyDescent="0.2">
      <c r="A1" s="2" t="s">
        <v>923</v>
      </c>
    </row>
    <row r="2" spans="1:14" x14ac:dyDescent="0.25">
      <c r="A2" s="1" t="s">
        <v>338</v>
      </c>
    </row>
    <row r="5" spans="1:14" x14ac:dyDescent="0.25">
      <c r="A5" s="4" t="s">
        <v>339</v>
      </c>
      <c r="B5" s="7"/>
      <c r="C5" s="74">
        <v>2007</v>
      </c>
      <c r="D5" s="74">
        <v>2008</v>
      </c>
      <c r="E5" s="74">
        <v>2009</v>
      </c>
      <c r="F5" s="74">
        <v>2010</v>
      </c>
      <c r="G5" s="74">
        <v>2011</v>
      </c>
      <c r="H5" s="74">
        <v>2012</v>
      </c>
      <c r="I5" s="74">
        <v>2013</v>
      </c>
      <c r="J5" s="74">
        <v>2014</v>
      </c>
      <c r="K5" s="74">
        <v>2015</v>
      </c>
      <c r="L5" s="74">
        <v>2016</v>
      </c>
    </row>
    <row r="6" spans="1:14" x14ac:dyDescent="0.25">
      <c r="A6" s="9" t="s">
        <v>186</v>
      </c>
      <c r="B6" s="9" t="s">
        <v>187</v>
      </c>
      <c r="C6" s="237">
        <v>538.233568262017</v>
      </c>
      <c r="D6" s="237">
        <v>595.44527574297194</v>
      </c>
      <c r="E6" s="237">
        <v>214.08494407795499</v>
      </c>
      <c r="F6" s="237">
        <v>118.20838016762899</v>
      </c>
      <c r="G6" s="237">
        <v>219.44862884541499</v>
      </c>
      <c r="H6" s="237">
        <v>209.569981439488</v>
      </c>
      <c r="I6" s="237">
        <v>479.2518043975009</v>
      </c>
      <c r="J6" s="237">
        <v>331.07695278478701</v>
      </c>
      <c r="K6" s="237">
        <v>137.79635297098301</v>
      </c>
      <c r="L6" s="237">
        <v>119.93616545629101</v>
      </c>
    </row>
    <row r="7" spans="1:14" x14ac:dyDescent="0.25">
      <c r="A7" s="9" t="s">
        <v>188</v>
      </c>
      <c r="B7" s="9" t="s">
        <v>196</v>
      </c>
      <c r="C7" s="236">
        <v>40.359925000000004</v>
      </c>
      <c r="D7" s="236">
        <v>39.690534</v>
      </c>
      <c r="E7" s="236">
        <v>16.249386999999999</v>
      </c>
      <c r="F7" s="236">
        <v>6.1603579999999996</v>
      </c>
      <c r="G7" s="236">
        <v>6.5176329999999991</v>
      </c>
      <c r="H7" s="236">
        <v>6.9355449999999994</v>
      </c>
      <c r="I7" s="236">
        <v>21.204193999999998</v>
      </c>
      <c r="J7" s="236">
        <v>17.144968000000002</v>
      </c>
      <c r="K7" s="236">
        <v>8.9059539999999995</v>
      </c>
      <c r="L7" s="236">
        <v>7.1238969999999986</v>
      </c>
    </row>
    <row r="8" spans="1:14" x14ac:dyDescent="0.25">
      <c r="A8" s="9" t="s">
        <v>190</v>
      </c>
      <c r="B8" s="9" t="s">
        <v>197</v>
      </c>
      <c r="C8" s="217">
        <v>13.38</v>
      </c>
      <c r="D8" s="217">
        <v>14.99</v>
      </c>
      <c r="E8" s="217">
        <v>14.67</v>
      </c>
      <c r="F8" s="217">
        <v>20.190000000000001</v>
      </c>
      <c r="G8" s="217">
        <v>35.119999999999997</v>
      </c>
      <c r="H8" s="217">
        <v>31.15</v>
      </c>
      <c r="I8" s="217">
        <v>23.79</v>
      </c>
      <c r="J8" s="217">
        <v>19.079999999999998</v>
      </c>
      <c r="K8" s="217">
        <v>15.68</v>
      </c>
      <c r="L8" s="217">
        <v>17.14</v>
      </c>
    </row>
    <row r="9" spans="1:14" x14ac:dyDescent="0.25">
      <c r="B9" s="1"/>
      <c r="C9" s="1"/>
      <c r="D9" s="1"/>
      <c r="E9" s="1"/>
      <c r="F9" s="1"/>
      <c r="G9" s="1"/>
      <c r="H9" s="1"/>
      <c r="I9" s="1"/>
    </row>
    <row r="10" spans="1:14" x14ac:dyDescent="0.25">
      <c r="B10" s="1"/>
      <c r="C10" s="1"/>
      <c r="D10" s="1"/>
      <c r="E10" s="1"/>
      <c r="F10" s="1"/>
      <c r="G10" s="1"/>
      <c r="H10" s="1"/>
      <c r="I10" s="1"/>
    </row>
    <row r="11" spans="1:14" x14ac:dyDescent="0.25">
      <c r="B11" s="1"/>
      <c r="C11" s="1"/>
      <c r="D11" s="1"/>
      <c r="E11" s="1"/>
      <c r="F11" s="1"/>
      <c r="G11" s="1"/>
      <c r="H11" s="1"/>
      <c r="I11" s="1"/>
    </row>
    <row r="12" spans="1:14" x14ac:dyDescent="0.25">
      <c r="B12" s="1"/>
      <c r="C12" s="1"/>
      <c r="D12" s="1"/>
      <c r="E12" s="1"/>
      <c r="F12" s="1"/>
      <c r="G12" s="1"/>
      <c r="H12" s="1"/>
      <c r="I12" s="1"/>
    </row>
    <row r="13" spans="1:14" x14ac:dyDescent="0.25">
      <c r="B13" s="1"/>
      <c r="C13" s="1"/>
      <c r="D13" s="1"/>
      <c r="E13" s="1"/>
      <c r="F13" s="1"/>
      <c r="G13" s="1"/>
      <c r="H13" s="1"/>
      <c r="I13" s="1"/>
      <c r="N13" s="240"/>
    </row>
    <row r="14" spans="1:14" x14ac:dyDescent="0.25">
      <c r="B14" s="1"/>
      <c r="C14" s="1"/>
      <c r="D14" s="1"/>
      <c r="E14" s="1"/>
      <c r="F14" s="1"/>
      <c r="G14" s="1"/>
      <c r="H14" s="1"/>
      <c r="I14" s="1"/>
    </row>
    <row r="15" spans="1:14" x14ac:dyDescent="0.2">
      <c r="A15" s="5" t="s">
        <v>277</v>
      </c>
      <c r="B15" s="11"/>
      <c r="C15" s="11"/>
      <c r="D15" s="11"/>
      <c r="E15" s="11"/>
      <c r="F15" s="11"/>
      <c r="G15" s="11"/>
      <c r="H15" s="11"/>
      <c r="I15" s="11"/>
      <c r="J15" s="5"/>
      <c r="K15" s="5"/>
      <c r="L15" s="5"/>
    </row>
    <row r="16" spans="1:14" x14ac:dyDescent="0.2">
      <c r="A16" s="6" t="s">
        <v>278</v>
      </c>
      <c r="B16" s="12"/>
      <c r="C16" s="12"/>
      <c r="D16" s="12"/>
      <c r="E16" s="12"/>
      <c r="F16" s="12"/>
      <c r="G16" s="12"/>
      <c r="H16" s="12"/>
      <c r="I16" s="12"/>
      <c r="J16" s="6"/>
      <c r="K16" s="6"/>
      <c r="L16" s="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workbookViewId="0">
      <selection activeCell="F1" sqref="F1:H1048576"/>
    </sheetView>
  </sheetViews>
  <sheetFormatPr baseColWidth="10" defaultColWidth="11.5703125" defaultRowHeight="12" x14ac:dyDescent="0.2"/>
  <cols>
    <col min="1" max="1" width="21" style="1" customWidth="1"/>
    <col min="2" max="3" width="21" style="9" customWidth="1"/>
    <col min="4" max="16384" width="11.5703125" style="1"/>
  </cols>
  <sheetData>
    <row r="1" spans="1:7" x14ac:dyDescent="0.25">
      <c r="A1" s="2" t="s">
        <v>937</v>
      </c>
    </row>
    <row r="2" spans="1:7" x14ac:dyDescent="0.25">
      <c r="A2" s="1" t="s">
        <v>538</v>
      </c>
    </row>
    <row r="5" spans="1:7" x14ac:dyDescent="0.2">
      <c r="A5" s="4" t="s">
        <v>279</v>
      </c>
      <c r="B5" s="7" t="s">
        <v>280</v>
      </c>
      <c r="C5" s="7" t="s">
        <v>149</v>
      </c>
    </row>
    <row r="6" spans="1:7" x14ac:dyDescent="0.25">
      <c r="A6" s="1" t="s">
        <v>281</v>
      </c>
      <c r="B6" s="10" t="s">
        <v>282</v>
      </c>
      <c r="C6" s="10" t="s">
        <v>149</v>
      </c>
    </row>
    <row r="7" spans="1:7" x14ac:dyDescent="0.25">
      <c r="B7" s="10"/>
      <c r="C7" s="10"/>
    </row>
    <row r="8" spans="1:7" x14ac:dyDescent="0.25">
      <c r="A8" s="1" t="s">
        <v>172</v>
      </c>
      <c r="B8" s="37">
        <v>84.013686590000006</v>
      </c>
      <c r="C8" s="8">
        <f t="shared" ref="C8:C13" si="0">B8/$B$15</f>
        <v>0.70048674924184429</v>
      </c>
      <c r="G8" s="37"/>
    </row>
    <row r="9" spans="1:7" x14ac:dyDescent="0.25">
      <c r="A9" s="1" t="s">
        <v>173</v>
      </c>
      <c r="B9" s="37">
        <v>16.761852859999998</v>
      </c>
      <c r="C9" s="8">
        <f t="shared" si="0"/>
        <v>0.13975646466356914</v>
      </c>
      <c r="G9" s="37"/>
    </row>
    <row r="10" spans="1:7" x14ac:dyDescent="0.2">
      <c r="A10" s="1" t="s">
        <v>328</v>
      </c>
      <c r="B10" s="37">
        <v>12.93221896</v>
      </c>
      <c r="C10" s="8">
        <f t="shared" si="0"/>
        <v>0.1078258601361317</v>
      </c>
      <c r="G10" s="37"/>
    </row>
    <row r="11" spans="1:7" x14ac:dyDescent="0.25">
      <c r="A11" s="1" t="s">
        <v>176</v>
      </c>
      <c r="B11" s="37">
        <v>3.1949834700000004</v>
      </c>
      <c r="C11" s="8">
        <f t="shared" si="0"/>
        <v>2.6639035562190386E-2</v>
      </c>
      <c r="G11" s="37"/>
    </row>
    <row r="12" spans="1:7" x14ac:dyDescent="0.25">
      <c r="A12" s="1" t="s">
        <v>171</v>
      </c>
      <c r="B12" s="37">
        <v>1.5597670299999999</v>
      </c>
      <c r="C12" s="8">
        <f t="shared" si="0"/>
        <v>1.3004977888321303E-2</v>
      </c>
      <c r="G12" s="37"/>
    </row>
    <row r="13" spans="1:7" x14ac:dyDescent="0.25">
      <c r="A13" s="1" t="s">
        <v>185</v>
      </c>
      <c r="B13" s="37">
        <v>1.4736450299999999</v>
      </c>
      <c r="C13" s="8">
        <f t="shared" si="0"/>
        <v>1.2286912507943308E-2</v>
      </c>
      <c r="G13" s="246"/>
    </row>
    <row r="14" spans="1:7" x14ac:dyDescent="0.25">
      <c r="B14" s="10"/>
      <c r="G14" s="37"/>
    </row>
    <row r="15" spans="1:7" x14ac:dyDescent="0.25">
      <c r="A15" s="21" t="s">
        <v>287</v>
      </c>
      <c r="B15" s="23">
        <v>119.93615394</v>
      </c>
      <c r="C15" s="33">
        <f>B15/$B$15</f>
        <v>1</v>
      </c>
      <c r="G15" s="37"/>
    </row>
    <row r="16" spans="1:7" x14ac:dyDescent="0.25">
      <c r="G16" s="37"/>
    </row>
    <row r="19" spans="1:3" x14ac:dyDescent="0.2">
      <c r="A19" s="5" t="s">
        <v>277</v>
      </c>
      <c r="B19" s="11"/>
      <c r="C19" s="11"/>
    </row>
    <row r="20" spans="1:3" x14ac:dyDescent="0.2">
      <c r="A20" s="6" t="s">
        <v>278</v>
      </c>
      <c r="B20" s="12"/>
      <c r="C20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5"/>
  <sheetViews>
    <sheetView workbookViewId="0">
      <selection activeCell="D27" sqref="D27"/>
    </sheetView>
  </sheetViews>
  <sheetFormatPr baseColWidth="10" defaultColWidth="11.5703125" defaultRowHeight="12" x14ac:dyDescent="0.2"/>
  <cols>
    <col min="1" max="1" width="21" style="1" customWidth="1"/>
    <col min="2" max="8" width="7.28515625" style="9" customWidth="1"/>
    <col min="9" max="11" width="7.28515625" style="1" customWidth="1"/>
    <col min="12" max="16384" width="11.5703125" style="1"/>
  </cols>
  <sheetData>
    <row r="1" spans="1:15" x14ac:dyDescent="0.2">
      <c r="A1" s="2" t="s">
        <v>859</v>
      </c>
    </row>
    <row r="2" spans="1:15" x14ac:dyDescent="0.25">
      <c r="A2" s="1" t="s">
        <v>340</v>
      </c>
    </row>
    <row r="5" spans="1:15" x14ac:dyDescent="0.2">
      <c r="A5" s="4" t="s">
        <v>215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5" x14ac:dyDescent="0.25">
      <c r="A6" s="2" t="s">
        <v>35</v>
      </c>
      <c r="B6" s="249">
        <f t="shared" ref="B6:I6" si="0">SUM(B8:B18)</f>
        <v>11.145361437826001</v>
      </c>
      <c r="C6" s="249">
        <f t="shared" si="0"/>
        <v>11.849597008021</v>
      </c>
      <c r="D6" s="249">
        <f t="shared" si="0"/>
        <v>11.460931067431998</v>
      </c>
      <c r="E6" s="249">
        <f t="shared" si="0"/>
        <v>12.149449706498999</v>
      </c>
      <c r="F6" s="249">
        <f t="shared" si="0"/>
        <v>12.848382600211</v>
      </c>
      <c r="G6" s="249">
        <f t="shared" si="0"/>
        <v>13.372282431484997</v>
      </c>
      <c r="H6" s="249">
        <f t="shared" si="0"/>
        <v>13.413273497128001</v>
      </c>
      <c r="I6" s="249">
        <f t="shared" si="0"/>
        <v>13.293474557110999</v>
      </c>
      <c r="J6" s="249">
        <f>SUM(J8:J18)</f>
        <v>12.796217939846997</v>
      </c>
      <c r="K6" s="249">
        <f>SUM(K8:K18)</f>
        <v>11.936835169215001</v>
      </c>
      <c r="L6" s="242"/>
    </row>
    <row r="7" spans="1:15" x14ac:dyDescent="0.25">
      <c r="B7" s="10"/>
      <c r="C7" s="38"/>
      <c r="D7" s="10"/>
      <c r="E7" s="38"/>
      <c r="F7" s="10"/>
      <c r="G7" s="38"/>
      <c r="H7" s="10"/>
      <c r="I7" s="10"/>
      <c r="J7" s="10"/>
      <c r="K7" s="10"/>
    </row>
    <row r="8" spans="1:15" ht="14.45" x14ac:dyDescent="0.3">
      <c r="A8" s="1" t="s">
        <v>217</v>
      </c>
      <c r="B8" s="37">
        <v>3.04</v>
      </c>
      <c r="C8" s="37">
        <v>3.34</v>
      </c>
      <c r="D8" s="37">
        <v>3.33</v>
      </c>
      <c r="E8" s="37">
        <v>3.7</v>
      </c>
      <c r="F8" s="37">
        <v>4.3099999999999996</v>
      </c>
      <c r="G8" s="37">
        <v>4.9000000000000004</v>
      </c>
      <c r="H8" s="37">
        <v>5</v>
      </c>
      <c r="I8" s="37">
        <v>4.93</v>
      </c>
      <c r="J8" s="37">
        <v>4.3</v>
      </c>
      <c r="K8" s="37">
        <v>4.5</v>
      </c>
      <c r="N8" s="250"/>
      <c r="O8"/>
    </row>
    <row r="9" spans="1:15" ht="15" x14ac:dyDescent="0.25">
      <c r="A9" s="61" t="s">
        <v>218</v>
      </c>
      <c r="B9" s="244">
        <v>1.4443614378259999</v>
      </c>
      <c r="C9" s="244">
        <v>1.6025970080209995</v>
      </c>
      <c r="D9" s="244">
        <v>1.5129310674319998</v>
      </c>
      <c r="E9" s="244">
        <v>1.4704497064990003</v>
      </c>
      <c r="F9" s="244">
        <v>1.2563826002110001</v>
      </c>
      <c r="G9" s="244">
        <v>1.281282431485</v>
      </c>
      <c r="H9" s="244">
        <v>1.3512734971279998</v>
      </c>
      <c r="I9" s="244">
        <v>1.3154745571109996</v>
      </c>
      <c r="J9" s="244">
        <v>1.4212179398470002</v>
      </c>
      <c r="K9" s="244">
        <v>1.336835169215</v>
      </c>
      <c r="M9" s="61"/>
      <c r="N9" s="250"/>
    </row>
    <row r="10" spans="1:15" ht="14.45" x14ac:dyDescent="0.3">
      <c r="A10" s="1" t="s">
        <v>221</v>
      </c>
      <c r="B10" s="37">
        <v>1.514</v>
      </c>
      <c r="C10" s="37">
        <v>1.5189999999999999</v>
      </c>
      <c r="D10" s="37">
        <v>1.29</v>
      </c>
      <c r="E10" s="37">
        <v>1.4790000000000001</v>
      </c>
      <c r="F10" s="37">
        <v>1.5149999999999999</v>
      </c>
      <c r="G10" s="37">
        <v>1.51</v>
      </c>
      <c r="H10" s="37">
        <v>1.52</v>
      </c>
      <c r="I10" s="37">
        <v>1.56</v>
      </c>
      <c r="J10" s="37">
        <v>1.6</v>
      </c>
      <c r="K10" s="37">
        <v>0.85</v>
      </c>
      <c r="N10" s="250"/>
    </row>
    <row r="11" spans="1:15" ht="14.45" x14ac:dyDescent="0.3">
      <c r="A11" s="1" t="s">
        <v>219</v>
      </c>
      <c r="B11" s="37">
        <v>0.80300000000000005</v>
      </c>
      <c r="C11" s="37">
        <v>0.77800000000000002</v>
      </c>
      <c r="D11" s="37">
        <v>0.73599999999999999</v>
      </c>
      <c r="E11" s="37">
        <v>0.748</v>
      </c>
      <c r="F11" s="37">
        <v>0.76900000000000002</v>
      </c>
      <c r="G11" s="37">
        <v>0.73799999999999999</v>
      </c>
      <c r="H11" s="37">
        <v>0.78400000000000003</v>
      </c>
      <c r="I11" s="37">
        <v>0.83199999999999996</v>
      </c>
      <c r="J11" s="37">
        <v>0.82499999999999996</v>
      </c>
      <c r="K11" s="37">
        <v>0.78</v>
      </c>
      <c r="N11" s="250"/>
    </row>
    <row r="12" spans="1:15" ht="15" x14ac:dyDescent="0.25">
      <c r="A12" s="1" t="s">
        <v>225</v>
      </c>
      <c r="B12" s="37">
        <v>0.42699999999999999</v>
      </c>
      <c r="C12" s="37">
        <v>0.39700000000000002</v>
      </c>
      <c r="D12" s="37">
        <v>0.38400000000000001</v>
      </c>
      <c r="E12" s="37">
        <v>0.51800000000000002</v>
      </c>
      <c r="F12" s="37">
        <v>0.63200000000000001</v>
      </c>
      <c r="G12" s="37">
        <v>0.66</v>
      </c>
      <c r="H12" s="37">
        <v>0.64300000000000002</v>
      </c>
      <c r="I12" s="37">
        <v>0.66</v>
      </c>
      <c r="J12" s="37">
        <v>0.68</v>
      </c>
      <c r="K12" s="37">
        <v>0.71</v>
      </c>
      <c r="N12" s="250"/>
    </row>
    <row r="13" spans="1:15" ht="14.45" x14ac:dyDescent="0.3">
      <c r="A13" s="1" t="s">
        <v>341</v>
      </c>
      <c r="B13" s="37">
        <v>0.53900000000000003</v>
      </c>
      <c r="C13" s="37">
        <v>0.61399999999999999</v>
      </c>
      <c r="D13" s="37">
        <v>0.69499999999999995</v>
      </c>
      <c r="E13" s="37">
        <v>0.7</v>
      </c>
      <c r="F13" s="37">
        <v>0.71</v>
      </c>
      <c r="G13" s="37">
        <v>0.75800000000000001</v>
      </c>
      <c r="H13" s="37">
        <v>0.79300000000000004</v>
      </c>
      <c r="I13" s="37">
        <v>0.70599999999999996</v>
      </c>
      <c r="J13" s="37">
        <v>0.82099999999999995</v>
      </c>
      <c r="K13" s="37">
        <v>0.65</v>
      </c>
      <c r="N13" s="250"/>
    </row>
    <row r="14" spans="1:15" ht="14.45" x14ac:dyDescent="0.3">
      <c r="A14" s="1" t="s">
        <v>332</v>
      </c>
      <c r="B14" s="37">
        <v>0.214</v>
      </c>
      <c r="C14" s="37">
        <v>0.38400000000000001</v>
      </c>
      <c r="D14" s="37">
        <v>0.43099999999999999</v>
      </c>
      <c r="E14" s="37">
        <v>0.41099999999999998</v>
      </c>
      <c r="F14" s="37">
        <v>0.42699999999999999</v>
      </c>
      <c r="G14" s="37">
        <v>0.40500000000000003</v>
      </c>
      <c r="H14" s="37">
        <v>0.40699999999999997</v>
      </c>
      <c r="I14" s="37">
        <v>0.44900000000000001</v>
      </c>
      <c r="J14" s="37">
        <v>0.44</v>
      </c>
      <c r="K14" s="37">
        <v>0.46</v>
      </c>
      <c r="N14" s="250"/>
    </row>
    <row r="15" spans="1:15" ht="14.45" x14ac:dyDescent="0.3">
      <c r="A15" s="1" t="s">
        <v>342</v>
      </c>
      <c r="B15" s="37">
        <v>0.44500000000000001</v>
      </c>
      <c r="C15" s="37">
        <v>0.44600000000000001</v>
      </c>
      <c r="D15" s="37">
        <v>0.442</v>
      </c>
      <c r="E15" s="37">
        <v>0.45900000000000002</v>
      </c>
      <c r="F15" s="37">
        <v>0.495</v>
      </c>
      <c r="G15" s="37">
        <v>0.371</v>
      </c>
      <c r="H15" s="37">
        <v>0.36199999999999999</v>
      </c>
      <c r="I15" s="37">
        <v>0.34499999999999997</v>
      </c>
      <c r="J15" s="37">
        <v>0.33900000000000002</v>
      </c>
      <c r="K15" s="37">
        <v>0.34</v>
      </c>
      <c r="N15" s="250"/>
    </row>
    <row r="16" spans="1:15" ht="15" x14ac:dyDescent="0.25">
      <c r="A16" s="1" t="s">
        <v>224</v>
      </c>
      <c r="B16" s="37">
        <v>0.63</v>
      </c>
      <c r="C16" s="37">
        <v>0.751</v>
      </c>
      <c r="D16" s="37">
        <v>0.69899999999999995</v>
      </c>
      <c r="E16" s="37">
        <v>0.64900000000000002</v>
      </c>
      <c r="F16" s="37">
        <v>0.61199999999999999</v>
      </c>
      <c r="G16" s="37">
        <v>0.64100000000000001</v>
      </c>
      <c r="H16" s="37">
        <v>0.42599999999999999</v>
      </c>
      <c r="I16" s="37">
        <v>0.35299999999999998</v>
      </c>
      <c r="J16" s="37">
        <v>0.27700000000000002</v>
      </c>
      <c r="K16" s="37">
        <v>0.31</v>
      </c>
      <c r="N16" s="250"/>
    </row>
    <row r="17" spans="1:15" ht="14.45" x14ac:dyDescent="0.3">
      <c r="A17" s="1" t="s">
        <v>343</v>
      </c>
      <c r="B17" s="37">
        <v>0.40100000000000002</v>
      </c>
      <c r="C17" s="37">
        <v>0.39800000000000002</v>
      </c>
      <c r="D17" s="37">
        <v>0.38600000000000001</v>
      </c>
      <c r="E17" s="37">
        <v>0.34200000000000003</v>
      </c>
      <c r="F17" s="37">
        <v>0.34</v>
      </c>
      <c r="G17" s="37">
        <v>0.33800000000000002</v>
      </c>
      <c r="H17" s="37">
        <v>0.32700000000000001</v>
      </c>
      <c r="I17" s="37">
        <v>0.28299999999999997</v>
      </c>
      <c r="J17" s="37">
        <v>0.23599999999999999</v>
      </c>
      <c r="K17" s="37">
        <v>0.15</v>
      </c>
      <c r="N17" s="250"/>
    </row>
    <row r="18" spans="1:15" ht="14.45" x14ac:dyDescent="0.3">
      <c r="A18" s="1" t="s">
        <v>228</v>
      </c>
      <c r="B18" s="37">
        <v>1.6879999999999999</v>
      </c>
      <c r="C18" s="37">
        <v>1.62</v>
      </c>
      <c r="D18" s="37">
        <v>1.5549999999999999</v>
      </c>
      <c r="E18" s="37">
        <v>1.673</v>
      </c>
      <c r="F18" s="37">
        <v>1.782</v>
      </c>
      <c r="G18" s="37">
        <v>1.77</v>
      </c>
      <c r="H18" s="37">
        <v>1.8</v>
      </c>
      <c r="I18" s="37">
        <v>1.86</v>
      </c>
      <c r="J18" s="37">
        <v>1.857</v>
      </c>
      <c r="K18" s="37">
        <v>1.85</v>
      </c>
      <c r="N18" s="250"/>
      <c r="O18" s="214"/>
    </row>
    <row r="19" spans="1:15" ht="14.45" x14ac:dyDescent="0.3">
      <c r="B19" s="1"/>
      <c r="C19" s="1"/>
      <c r="D19" s="1"/>
      <c r="E19" s="1"/>
      <c r="F19" s="1"/>
      <c r="G19" s="1"/>
      <c r="H19" s="1"/>
      <c r="M19"/>
      <c r="N19"/>
      <c r="O19"/>
    </row>
    <row r="20" spans="1:15" ht="14.45" x14ac:dyDescent="0.3">
      <c r="M20"/>
      <c r="N20" s="214"/>
      <c r="O20" s="214"/>
    </row>
    <row r="21" spans="1:15" ht="14.45" x14ac:dyDescent="0.3">
      <c r="A21" s="17" t="s">
        <v>229</v>
      </c>
      <c r="B21" s="106" t="s">
        <v>606</v>
      </c>
      <c r="C21" s="18"/>
      <c r="D21" s="18"/>
      <c r="E21" s="18"/>
      <c r="F21" s="18"/>
      <c r="G21" s="18"/>
      <c r="H21" s="18"/>
      <c r="I21" s="18"/>
      <c r="J21" s="18"/>
      <c r="K21" s="18"/>
      <c r="M21"/>
      <c r="N21" s="214"/>
      <c r="O21" s="214"/>
    </row>
    <row r="24" spans="1:15" x14ac:dyDescent="0.25">
      <c r="I24" s="9"/>
      <c r="J24" s="9"/>
      <c r="K24" s="9"/>
    </row>
    <row r="25" spans="1:15" x14ac:dyDescent="0.25">
      <c r="I25" s="9"/>
      <c r="J25" s="9"/>
      <c r="K25" s="9"/>
    </row>
    <row r="26" spans="1:15" x14ac:dyDescent="0.25">
      <c r="I26" s="9"/>
      <c r="J26" s="9"/>
      <c r="K26" s="9"/>
    </row>
    <row r="27" spans="1:15" x14ac:dyDescent="0.25">
      <c r="I27" s="9"/>
      <c r="J27" s="9"/>
      <c r="K27" s="9"/>
    </row>
    <row r="28" spans="1:15" x14ac:dyDescent="0.25">
      <c r="I28" s="9"/>
      <c r="J28" s="9"/>
      <c r="K28" s="9"/>
    </row>
    <row r="29" spans="1:15" x14ac:dyDescent="0.25">
      <c r="I29" s="9"/>
      <c r="J29" s="9"/>
      <c r="K29" s="9"/>
    </row>
    <row r="30" spans="1:15" x14ac:dyDescent="0.25">
      <c r="I30" s="9"/>
      <c r="J30" s="9"/>
      <c r="K30" s="9"/>
    </row>
    <row r="31" spans="1:15" x14ac:dyDescent="0.25">
      <c r="I31" s="9"/>
      <c r="J31" s="9"/>
      <c r="K31" s="9"/>
    </row>
    <row r="32" spans="1:15" x14ac:dyDescent="0.25">
      <c r="I32" s="9"/>
      <c r="J32" s="9"/>
      <c r="K32" s="9"/>
    </row>
    <row r="33" spans="9:11" x14ac:dyDescent="0.25">
      <c r="I33" s="9"/>
      <c r="J33" s="9"/>
      <c r="K33" s="9"/>
    </row>
    <row r="34" spans="9:11" x14ac:dyDescent="0.25">
      <c r="I34" s="9"/>
      <c r="J34" s="9"/>
      <c r="K34" s="9"/>
    </row>
    <row r="35" spans="9:11" x14ac:dyDescent="0.25">
      <c r="I35" s="9"/>
      <c r="J35" s="9"/>
      <c r="K35" s="9"/>
    </row>
  </sheetData>
  <sortState ref="A8:K17">
    <sortCondition descending="1" ref="K8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workbookViewId="0">
      <selection activeCell="C32" sqref="C32"/>
    </sheetView>
  </sheetViews>
  <sheetFormatPr baseColWidth="10" defaultColWidth="11.5703125" defaultRowHeight="12" x14ac:dyDescent="0.2"/>
  <cols>
    <col min="1" max="1" width="39.7109375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1" x14ac:dyDescent="0.2">
      <c r="A1" s="2" t="s">
        <v>860</v>
      </c>
    </row>
    <row r="2" spans="1:11" x14ac:dyDescent="0.25">
      <c r="A2" s="1" t="s">
        <v>344</v>
      </c>
    </row>
    <row r="5" spans="1:11" x14ac:dyDescent="0.25">
      <c r="A5" s="4" t="s">
        <v>234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1" x14ac:dyDescent="0.25">
      <c r="A6" s="1" t="s">
        <v>35</v>
      </c>
      <c r="B6" s="10">
        <f t="shared" ref="B6:K6" si="0">SUM(B8:B27)</f>
        <v>1444361.4378259999</v>
      </c>
      <c r="C6" s="10">
        <f t="shared" si="0"/>
        <v>1602597.0080209996</v>
      </c>
      <c r="D6" s="10">
        <f t="shared" si="0"/>
        <v>1512931.0674319998</v>
      </c>
      <c r="E6" s="10">
        <f t="shared" si="0"/>
        <v>1470449.7064990003</v>
      </c>
      <c r="F6" s="10">
        <f t="shared" si="0"/>
        <v>1256382.6002110001</v>
      </c>
      <c r="G6" s="10">
        <f t="shared" si="0"/>
        <v>1281282.4314850001</v>
      </c>
      <c r="H6" s="10">
        <f t="shared" si="0"/>
        <v>1351273.497128</v>
      </c>
      <c r="I6" s="10">
        <f t="shared" si="0"/>
        <v>1315474.5571109995</v>
      </c>
      <c r="J6" s="10">
        <f t="shared" si="0"/>
        <v>1421217.9398470002</v>
      </c>
      <c r="K6" s="10">
        <f t="shared" si="0"/>
        <v>1336835.169215</v>
      </c>
    </row>
    <row r="7" spans="1:11" x14ac:dyDescent="0.25">
      <c r="B7" s="10"/>
      <c r="C7" s="38"/>
      <c r="D7" s="10"/>
      <c r="E7" s="38"/>
      <c r="F7" s="10"/>
      <c r="G7" s="38"/>
      <c r="H7" s="10"/>
      <c r="I7" s="10"/>
      <c r="J7" s="10"/>
      <c r="K7" s="10"/>
    </row>
    <row r="8" spans="1:11" x14ac:dyDescent="0.2">
      <c r="A8" s="1" t="s">
        <v>419</v>
      </c>
      <c r="B8" s="49">
        <v>322367.04509999999</v>
      </c>
      <c r="C8" s="49">
        <v>382841.5061</v>
      </c>
      <c r="D8" s="49">
        <v>499189.95090000005</v>
      </c>
      <c r="E8" s="49">
        <v>427038.85719999997</v>
      </c>
      <c r="F8" s="49">
        <v>270456.97819999995</v>
      </c>
      <c r="G8" s="49">
        <v>269989.32799999998</v>
      </c>
      <c r="H8" s="59">
        <v>315801.80468</v>
      </c>
      <c r="I8" s="59">
        <v>265823.50429999997</v>
      </c>
      <c r="J8" s="59">
        <v>298265.32</v>
      </c>
      <c r="K8" s="59">
        <v>261467.904916</v>
      </c>
    </row>
    <row r="9" spans="1:11" x14ac:dyDescent="0.2">
      <c r="A9" s="1" t="s">
        <v>611</v>
      </c>
      <c r="B9" s="49">
        <v>90083.871795999992</v>
      </c>
      <c r="C9" s="49">
        <v>132767.149217</v>
      </c>
      <c r="D9" s="49">
        <v>146340.50213099999</v>
      </c>
      <c r="E9" s="49">
        <v>144896.23005100002</v>
      </c>
      <c r="F9" s="49">
        <v>161348.05524599997</v>
      </c>
      <c r="G9" s="49">
        <v>185993.96204000001</v>
      </c>
      <c r="H9" s="59">
        <v>225057.36664000002</v>
      </c>
      <c r="I9" s="59">
        <v>227608.86600899999</v>
      </c>
      <c r="J9" s="59">
        <v>184166.60728699999</v>
      </c>
      <c r="K9" s="59">
        <v>181053.63552899999</v>
      </c>
    </row>
    <row r="10" spans="1:11" x14ac:dyDescent="0.2">
      <c r="A10" s="1" t="s">
        <v>48</v>
      </c>
      <c r="B10" s="49">
        <v>276449.89639999997</v>
      </c>
      <c r="C10" s="49">
        <v>279725.71529199998</v>
      </c>
      <c r="D10" s="49">
        <v>264004.38277900004</v>
      </c>
      <c r="E10" s="49">
        <v>251780.96846200002</v>
      </c>
      <c r="F10" s="49">
        <v>165372.70219899999</v>
      </c>
      <c r="G10" s="49">
        <v>157605.15835400001</v>
      </c>
      <c r="H10" s="59">
        <v>163124.96669099998</v>
      </c>
      <c r="I10" s="59">
        <v>162741.35068</v>
      </c>
      <c r="J10" s="59">
        <v>179863.52262900001</v>
      </c>
      <c r="K10" s="59">
        <v>168699.493288</v>
      </c>
    </row>
    <row r="11" spans="1:11" x14ac:dyDescent="0.25">
      <c r="A11" s="1" t="s">
        <v>334</v>
      </c>
      <c r="B11" s="49">
        <v>202003.49041999999</v>
      </c>
      <c r="C11" s="49">
        <v>203935.67378300001</v>
      </c>
      <c r="D11" s="49">
        <v>50112.221543</v>
      </c>
      <c r="E11" s="49">
        <v>126804.97715299999</v>
      </c>
      <c r="F11" s="49">
        <v>145956.40724</v>
      </c>
      <c r="G11" s="49">
        <v>112540.87022</v>
      </c>
      <c r="H11" s="59">
        <v>107485.22870000001</v>
      </c>
      <c r="I11" s="59">
        <v>110795.78615400002</v>
      </c>
      <c r="J11" s="59">
        <v>102544.699678</v>
      </c>
      <c r="K11" s="59">
        <v>28938.560999999998</v>
      </c>
    </row>
    <row r="12" spans="1:11" x14ac:dyDescent="0.25">
      <c r="A12" s="1" t="s">
        <v>252</v>
      </c>
      <c r="B12" s="49">
        <v>69070.307348999995</v>
      </c>
      <c r="C12" s="49">
        <v>84986.084721000021</v>
      </c>
      <c r="D12" s="49">
        <v>99025.353673000005</v>
      </c>
      <c r="E12" s="49">
        <v>104897.11199399999</v>
      </c>
      <c r="F12" s="49">
        <v>103786.07597000001</v>
      </c>
      <c r="G12" s="49">
        <v>99216.904064999995</v>
      </c>
      <c r="H12" s="59">
        <v>104634.46087900001</v>
      </c>
      <c r="I12" s="59">
        <v>106382.98827700003</v>
      </c>
      <c r="J12" s="59">
        <v>90946.288918000006</v>
      </c>
      <c r="K12" s="59">
        <v>42870.866482999998</v>
      </c>
    </row>
    <row r="13" spans="1:11" x14ac:dyDescent="0.25">
      <c r="A13" s="1" t="s">
        <v>351</v>
      </c>
      <c r="B13" s="77" t="s">
        <v>239</v>
      </c>
      <c r="C13" s="77" t="s">
        <v>239</v>
      </c>
      <c r="D13" s="77" t="s">
        <v>239</v>
      </c>
      <c r="E13" s="77" t="s">
        <v>239</v>
      </c>
      <c r="F13" s="77" t="s">
        <v>239</v>
      </c>
      <c r="G13" s="77" t="s">
        <v>239</v>
      </c>
      <c r="H13" s="77" t="s">
        <v>239</v>
      </c>
      <c r="I13" s="59">
        <v>11358.52816</v>
      </c>
      <c r="J13" s="59">
        <v>63009.736163000001</v>
      </c>
      <c r="K13" s="59">
        <v>64098.906529</v>
      </c>
    </row>
    <row r="14" spans="1:11" x14ac:dyDescent="0.25">
      <c r="A14" s="1" t="s">
        <v>240</v>
      </c>
      <c r="B14" s="49">
        <v>91264.396199999988</v>
      </c>
      <c r="C14" s="49">
        <v>85111.354200000016</v>
      </c>
      <c r="D14" s="49">
        <v>70364.387700000007</v>
      </c>
      <c r="E14" s="49">
        <v>36971.460200000001</v>
      </c>
      <c r="F14" s="49">
        <v>24880.460800000001</v>
      </c>
      <c r="G14" s="49">
        <v>34769.136400000003</v>
      </c>
      <c r="H14" s="59">
        <v>25559.122499999998</v>
      </c>
      <c r="I14" s="59">
        <v>7555.1522999999997</v>
      </c>
      <c r="J14" s="59">
        <v>56315.846100000002</v>
      </c>
      <c r="K14" s="59">
        <v>58851.581700000002</v>
      </c>
    </row>
    <row r="15" spans="1:11" x14ac:dyDescent="0.25">
      <c r="A15" s="1" t="s">
        <v>50</v>
      </c>
      <c r="B15" s="49">
        <v>20309.265576999998</v>
      </c>
      <c r="C15" s="49">
        <v>21492.938180000001</v>
      </c>
      <c r="D15" s="49">
        <v>24764.007209999996</v>
      </c>
      <c r="E15" s="49">
        <v>24613.381139000001</v>
      </c>
      <c r="F15" s="49">
        <v>22072.792429000001</v>
      </c>
      <c r="G15" s="49">
        <v>38669.826254</v>
      </c>
      <c r="H15" s="59">
        <v>42732.340587999992</v>
      </c>
      <c r="I15" s="59">
        <v>46707.709672000005</v>
      </c>
      <c r="J15" s="59">
        <v>48383.003299000004</v>
      </c>
      <c r="K15" s="59">
        <v>47005.733365</v>
      </c>
    </row>
    <row r="16" spans="1:11" x14ac:dyDescent="0.2">
      <c r="A16" s="1" t="s">
        <v>469</v>
      </c>
      <c r="B16" s="49">
        <v>19970.139365999999</v>
      </c>
      <c r="C16" s="49">
        <v>33420.767851999997</v>
      </c>
      <c r="D16" s="49">
        <v>38105.441590000002</v>
      </c>
      <c r="E16" s="49">
        <v>42272.238086999998</v>
      </c>
      <c r="F16" s="49">
        <v>38163.758833</v>
      </c>
      <c r="G16" s="49">
        <v>32831.003840999998</v>
      </c>
      <c r="H16" s="59">
        <v>31960.166399000002</v>
      </c>
      <c r="I16" s="59">
        <v>36043.004492</v>
      </c>
      <c r="J16" s="59">
        <v>35188.403162000002</v>
      </c>
      <c r="K16" s="59">
        <v>40343.366955999998</v>
      </c>
    </row>
    <row r="17" spans="1:11" x14ac:dyDescent="0.2">
      <c r="A17" s="1" t="s">
        <v>57</v>
      </c>
      <c r="B17" s="49">
        <v>21081.343395</v>
      </c>
      <c r="C17" s="49">
        <v>23999.232257</v>
      </c>
      <c r="D17" s="49">
        <v>18658.501532999999</v>
      </c>
      <c r="E17" s="49">
        <v>22338.224969999999</v>
      </c>
      <c r="F17" s="49">
        <v>20343.859389999998</v>
      </c>
      <c r="G17" s="49">
        <v>20741.485279999997</v>
      </c>
      <c r="H17" s="59">
        <v>23870.304619999999</v>
      </c>
      <c r="I17" s="59">
        <v>24005.938671999997</v>
      </c>
      <c r="J17" s="59">
        <v>33822.72092</v>
      </c>
      <c r="K17" s="59">
        <v>43105.757449999997</v>
      </c>
    </row>
    <row r="18" spans="1:11" x14ac:dyDescent="0.2">
      <c r="A18" s="1" t="s">
        <v>465</v>
      </c>
      <c r="B18" s="49">
        <v>59375.043366999991</v>
      </c>
      <c r="C18" s="49">
        <v>61715.578450999994</v>
      </c>
      <c r="D18" s="49">
        <v>62900.800927999997</v>
      </c>
      <c r="E18" s="49">
        <v>61209.273478000003</v>
      </c>
      <c r="F18" s="49">
        <v>47893.183992999991</v>
      </c>
      <c r="G18" s="49">
        <v>45460.600452999992</v>
      </c>
      <c r="H18" s="59">
        <v>45177.428489000013</v>
      </c>
      <c r="I18" s="59">
        <v>38813.736426999996</v>
      </c>
      <c r="J18" s="59">
        <v>31505.618925999999</v>
      </c>
      <c r="K18" s="59">
        <v>23840.959613999999</v>
      </c>
    </row>
    <row r="19" spans="1:11" x14ac:dyDescent="0.25">
      <c r="A19" s="1" t="s">
        <v>53</v>
      </c>
      <c r="B19" s="77" t="s">
        <v>239</v>
      </c>
      <c r="C19" s="77" t="s">
        <v>239</v>
      </c>
      <c r="D19" s="77" t="s">
        <v>239</v>
      </c>
      <c r="E19" s="77" t="s">
        <v>239</v>
      </c>
      <c r="F19" s="77" t="s">
        <v>239</v>
      </c>
      <c r="G19" s="77" t="s">
        <v>239</v>
      </c>
      <c r="H19" s="59">
        <v>7601.4068000000007</v>
      </c>
      <c r="I19" s="59">
        <v>27893.2811</v>
      </c>
      <c r="J19" s="59">
        <v>29942.912559</v>
      </c>
      <c r="K19" s="59">
        <v>33459.968418999997</v>
      </c>
    </row>
    <row r="20" spans="1:11" x14ac:dyDescent="0.2">
      <c r="A20" s="1" t="s">
        <v>707</v>
      </c>
      <c r="B20" s="77" t="s">
        <v>239</v>
      </c>
      <c r="C20" s="77" t="s">
        <v>239</v>
      </c>
      <c r="D20" s="77" t="s">
        <v>239</v>
      </c>
      <c r="E20" s="77" t="s">
        <v>239</v>
      </c>
      <c r="F20" s="77" t="s">
        <v>239</v>
      </c>
      <c r="G20" s="77" t="s">
        <v>239</v>
      </c>
      <c r="H20" s="77" t="s">
        <v>239</v>
      </c>
      <c r="I20" s="77" t="s">
        <v>239</v>
      </c>
      <c r="J20" s="59">
        <v>9515.7697990000015</v>
      </c>
      <c r="K20" s="59">
        <v>66417.76578799999</v>
      </c>
    </row>
    <row r="21" spans="1:11" x14ac:dyDescent="0.2">
      <c r="A21" s="1" t="s">
        <v>626</v>
      </c>
      <c r="B21" s="77">
        <v>37954</v>
      </c>
      <c r="C21" s="77">
        <v>39222</v>
      </c>
      <c r="D21" s="77">
        <v>27577</v>
      </c>
      <c r="E21" s="77">
        <v>28638</v>
      </c>
      <c r="F21" s="59">
        <v>22082.937534000001</v>
      </c>
      <c r="G21" s="59">
        <v>37570.062606</v>
      </c>
      <c r="H21" s="59">
        <v>26498.443786999997</v>
      </c>
      <c r="I21" s="59">
        <v>13819.639105999999</v>
      </c>
      <c r="J21" s="59">
        <v>24479.033856000002</v>
      </c>
      <c r="K21" s="59">
        <v>32764.851372000001</v>
      </c>
    </row>
    <row r="22" spans="1:11" x14ac:dyDescent="0.25">
      <c r="A22" s="1" t="s">
        <v>446</v>
      </c>
      <c r="B22" s="59">
        <v>20882.017389000001</v>
      </c>
      <c r="C22" s="59">
        <v>20465.884224000001</v>
      </c>
      <c r="D22" s="59">
        <v>21544.374813000002</v>
      </c>
      <c r="E22" s="59">
        <v>21567.199896999999</v>
      </c>
      <c r="F22" s="59">
        <v>18944.769239999998</v>
      </c>
      <c r="G22" s="59">
        <v>25103.223629000004</v>
      </c>
      <c r="H22" s="59">
        <v>25286.826625000002</v>
      </c>
      <c r="I22" s="59">
        <v>26845.409541000008</v>
      </c>
      <c r="J22" s="59">
        <v>20526.708368</v>
      </c>
      <c r="K22" s="59">
        <v>27232.927916000001</v>
      </c>
    </row>
    <row r="23" spans="1:11" x14ac:dyDescent="0.2">
      <c r="A23" s="1" t="s">
        <v>46</v>
      </c>
      <c r="B23" s="77" t="s">
        <v>239</v>
      </c>
      <c r="C23" s="77" t="s">
        <v>239</v>
      </c>
      <c r="D23" s="77" t="s">
        <v>239</v>
      </c>
      <c r="E23" s="77" t="s">
        <v>239</v>
      </c>
      <c r="F23" s="77" t="s">
        <v>239</v>
      </c>
      <c r="G23" s="77" t="s">
        <v>239</v>
      </c>
      <c r="H23" s="77" t="s">
        <v>239</v>
      </c>
      <c r="I23" s="59">
        <v>9826.8896399999994</v>
      </c>
      <c r="J23" s="59">
        <v>17979.544170000001</v>
      </c>
      <c r="K23" s="59">
        <v>25977.406999999999</v>
      </c>
    </row>
    <row r="24" spans="1:11" x14ac:dyDescent="0.25">
      <c r="A24" s="1" t="s">
        <v>335</v>
      </c>
      <c r="B24" s="59">
        <v>6616.69416</v>
      </c>
      <c r="C24" s="59">
        <v>11014.755436000001</v>
      </c>
      <c r="D24" s="59">
        <v>13545.026170000001</v>
      </c>
      <c r="E24" s="59">
        <v>12537.272509000002</v>
      </c>
      <c r="F24" s="59">
        <v>11208.499134</v>
      </c>
      <c r="G24" s="59">
        <v>10791.431504999999</v>
      </c>
      <c r="H24" s="59">
        <v>12211.353940000001</v>
      </c>
      <c r="I24" s="59">
        <v>12661.080343999998</v>
      </c>
      <c r="J24" s="59">
        <v>17209.520409000001</v>
      </c>
      <c r="K24" s="59">
        <v>20901.641627000001</v>
      </c>
    </row>
    <row r="25" spans="1:11" x14ac:dyDescent="0.2">
      <c r="A25" s="1" t="s">
        <v>627</v>
      </c>
      <c r="B25" s="59">
        <v>13558.382203000001</v>
      </c>
      <c r="C25" s="59">
        <v>14614.492377999999</v>
      </c>
      <c r="D25" s="59">
        <v>11094.163839999999</v>
      </c>
      <c r="E25" s="59">
        <v>10398.688085</v>
      </c>
      <c r="F25" s="59">
        <v>11601.755942</v>
      </c>
      <c r="G25" s="59">
        <v>21572.213146999999</v>
      </c>
      <c r="H25" s="59">
        <v>25014.107060999999</v>
      </c>
      <c r="I25" s="59">
        <v>19164.311110000002</v>
      </c>
      <c r="J25" s="59">
        <v>17142.586654999999</v>
      </c>
      <c r="K25" s="59">
        <v>20507.400928000003</v>
      </c>
    </row>
    <row r="26" spans="1:11" x14ac:dyDescent="0.2">
      <c r="A26" s="1" t="s">
        <v>249</v>
      </c>
      <c r="B26" s="59">
        <v>19678.422377999999</v>
      </c>
      <c r="C26" s="59">
        <v>19833.084160000002</v>
      </c>
      <c r="D26" s="59">
        <v>19980.264393999998</v>
      </c>
      <c r="E26" s="59">
        <v>17754.178915</v>
      </c>
      <c r="F26" s="59">
        <v>12581.288247999999</v>
      </c>
      <c r="G26" s="59">
        <v>14022.598347000001</v>
      </c>
      <c r="H26" s="59">
        <v>18065.562857999998</v>
      </c>
      <c r="I26" s="59">
        <v>19112.049918000001</v>
      </c>
      <c r="J26" s="59">
        <v>16861.083350000001</v>
      </c>
      <c r="K26" s="59">
        <v>20537.548122</v>
      </c>
    </row>
    <row r="27" spans="1:11" x14ac:dyDescent="0.25">
      <c r="A27" s="1" t="s">
        <v>307</v>
      </c>
      <c r="B27" s="59">
        <v>173697.122726</v>
      </c>
      <c r="C27" s="59">
        <v>187450.79177000001</v>
      </c>
      <c r="D27" s="59">
        <v>145724.68822799998</v>
      </c>
      <c r="E27" s="59">
        <v>136731.644359</v>
      </c>
      <c r="F27" s="59">
        <v>179689.075813</v>
      </c>
      <c r="G27" s="59">
        <v>174404.62734399998</v>
      </c>
      <c r="H27" s="59">
        <v>151192.60587099998</v>
      </c>
      <c r="I27" s="59">
        <v>148315.331209</v>
      </c>
      <c r="J27" s="59">
        <v>143549.01359900003</v>
      </c>
      <c r="K27" s="59">
        <v>128758.891213</v>
      </c>
    </row>
    <row r="28" spans="1:11" x14ac:dyDescent="0.25">
      <c r="B28" s="59"/>
      <c r="C28" s="59"/>
      <c r="D28" s="59"/>
      <c r="E28" s="59"/>
      <c r="F28" s="59"/>
      <c r="G28" s="59"/>
      <c r="H28" s="59"/>
      <c r="I28" s="59"/>
      <c r="J28" s="65"/>
      <c r="K28" s="65"/>
    </row>
    <row r="29" spans="1:11" x14ac:dyDescent="0.25">
      <c r="B29" s="101"/>
      <c r="C29" s="101"/>
      <c r="D29" s="101"/>
      <c r="E29" s="101"/>
      <c r="F29" s="101"/>
      <c r="G29" s="101"/>
      <c r="H29" s="101"/>
      <c r="I29" s="101"/>
    </row>
    <row r="30" spans="1:11" x14ac:dyDescent="0.25">
      <c r="A30" s="17" t="s">
        <v>229</v>
      </c>
      <c r="B30" s="106" t="s">
        <v>606</v>
      </c>
      <c r="C30" s="18"/>
      <c r="D30" s="18"/>
      <c r="E30" s="18"/>
      <c r="F30" s="18"/>
      <c r="G30" s="18"/>
      <c r="H30" s="18"/>
      <c r="I30" s="18"/>
      <c r="J30" s="18"/>
      <c r="K30" s="18"/>
    </row>
    <row r="33" spans="9:11" x14ac:dyDescent="0.25">
      <c r="I33" s="9"/>
      <c r="J33" s="9"/>
      <c r="K33" s="9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workbookViewId="0">
      <selection activeCell="M1" sqref="M1:Q1048576"/>
    </sheetView>
  </sheetViews>
  <sheetFormatPr baseColWidth="10" defaultColWidth="11.5703125" defaultRowHeight="12" x14ac:dyDescent="0.2"/>
  <cols>
    <col min="1" max="1" width="21" style="1" customWidth="1"/>
    <col min="2" max="8" width="9" style="9" customWidth="1"/>
    <col min="9" max="11" width="9" style="1" customWidth="1"/>
    <col min="12" max="16384" width="11.5703125" style="1"/>
  </cols>
  <sheetData>
    <row r="1" spans="1:11" x14ac:dyDescent="0.2">
      <c r="A1" s="2" t="s">
        <v>861</v>
      </c>
    </row>
    <row r="2" spans="1:11" x14ac:dyDescent="0.25">
      <c r="A2" s="1" t="s">
        <v>345</v>
      </c>
    </row>
    <row r="5" spans="1:11" x14ac:dyDescent="0.2">
      <c r="A5" s="4" t="s">
        <v>255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1" x14ac:dyDescent="0.25">
      <c r="A6" s="1" t="s">
        <v>35</v>
      </c>
      <c r="B6" s="10">
        <f t="shared" ref="B6:I6" si="0">SUM(B8:B19)</f>
        <v>1444361.4378259999</v>
      </c>
      <c r="C6" s="10">
        <f t="shared" si="0"/>
        <v>1602597.0080210001</v>
      </c>
      <c r="D6" s="10">
        <f t="shared" si="0"/>
        <v>1512931.0674320001</v>
      </c>
      <c r="E6" s="10">
        <f t="shared" si="0"/>
        <v>1470449.7064989998</v>
      </c>
      <c r="F6" s="10">
        <f t="shared" si="0"/>
        <v>1256382.6002110001</v>
      </c>
      <c r="G6" s="10">
        <f t="shared" si="0"/>
        <v>1281282.4314850003</v>
      </c>
      <c r="H6" s="10">
        <f t="shared" si="0"/>
        <v>1351273.4971280003</v>
      </c>
      <c r="I6" s="10">
        <f t="shared" si="0"/>
        <v>1315474.5571109999</v>
      </c>
      <c r="J6" s="10">
        <f>SUM(J8:J19)</f>
        <v>1421217.9398469997</v>
      </c>
      <c r="K6" s="10">
        <f>SUM(K8:K19)</f>
        <v>1336835.1692150002</v>
      </c>
    </row>
    <row r="7" spans="1:11" x14ac:dyDescent="0.25">
      <c r="B7" s="10"/>
      <c r="C7" s="38"/>
      <c r="D7" s="10"/>
      <c r="E7" s="38"/>
      <c r="F7" s="10"/>
      <c r="G7" s="38"/>
      <c r="H7" s="10"/>
      <c r="I7" s="10"/>
      <c r="J7" s="10"/>
      <c r="K7" s="10"/>
    </row>
    <row r="8" spans="1:11" x14ac:dyDescent="0.2">
      <c r="A8" s="1" t="s">
        <v>623</v>
      </c>
      <c r="B8" s="10">
        <v>391299.13607900002</v>
      </c>
      <c r="C8" s="10">
        <v>460367.20389700006</v>
      </c>
      <c r="D8" s="10">
        <v>557012.9363820001</v>
      </c>
      <c r="E8" s="10">
        <v>483198.48579799995</v>
      </c>
      <c r="F8" s="10">
        <v>325278.25747700001</v>
      </c>
      <c r="G8" s="10">
        <v>330956.98845100007</v>
      </c>
      <c r="H8" s="10">
        <v>378977.85730200011</v>
      </c>
      <c r="I8" s="10">
        <v>315923.1873419999</v>
      </c>
      <c r="J8" s="10">
        <v>345881.99284899986</v>
      </c>
      <c r="K8" s="10">
        <v>308783.33643600001</v>
      </c>
    </row>
    <row r="9" spans="1:11" x14ac:dyDescent="0.2">
      <c r="A9" s="1" t="s">
        <v>624</v>
      </c>
      <c r="B9" s="10">
        <v>209639.87027800002</v>
      </c>
      <c r="C9" s="10">
        <v>247319.79631700003</v>
      </c>
      <c r="D9" s="10">
        <v>250593.85903700002</v>
      </c>
      <c r="E9" s="10">
        <v>258696.94064499997</v>
      </c>
      <c r="F9" s="10">
        <v>199445.60643300001</v>
      </c>
      <c r="G9" s="10">
        <v>247387.33715400001</v>
      </c>
      <c r="H9" s="10">
        <v>245157.59733300001</v>
      </c>
      <c r="I9" s="10">
        <v>255307.54635199998</v>
      </c>
      <c r="J9" s="10">
        <v>293072.39513200003</v>
      </c>
      <c r="K9" s="10">
        <v>307587.74111800001</v>
      </c>
    </row>
    <row r="10" spans="1:11" x14ac:dyDescent="0.25">
      <c r="A10" s="1" t="s">
        <v>127</v>
      </c>
      <c r="B10" s="10">
        <v>460839.22298199998</v>
      </c>
      <c r="C10" s="10">
        <v>447544.81375800003</v>
      </c>
      <c r="D10" s="10">
        <v>424748.61362900003</v>
      </c>
      <c r="E10" s="10">
        <v>378925.97699699999</v>
      </c>
      <c r="F10" s="10">
        <v>325301.46181800001</v>
      </c>
      <c r="G10" s="10">
        <v>325421.75930600002</v>
      </c>
      <c r="H10" s="10">
        <v>285135.36400400003</v>
      </c>
      <c r="I10" s="10">
        <v>248543.22143799998</v>
      </c>
      <c r="J10" s="10">
        <v>271230.39145500003</v>
      </c>
      <c r="K10" s="10">
        <v>271226.09199500002</v>
      </c>
    </row>
    <row r="11" spans="1:11" x14ac:dyDescent="0.25">
      <c r="A11" s="1" t="s">
        <v>130</v>
      </c>
      <c r="B11" s="10">
        <v>285384.40219200001</v>
      </c>
      <c r="C11" s="10">
        <v>285227.06510700006</v>
      </c>
      <c r="D11" s="10">
        <v>110450.63509699999</v>
      </c>
      <c r="E11" s="10">
        <v>187566.17926899999</v>
      </c>
      <c r="F11" s="10">
        <v>238737.35257499997</v>
      </c>
      <c r="G11" s="10">
        <v>175427.07535100001</v>
      </c>
      <c r="H11" s="10">
        <v>177441.96600100002</v>
      </c>
      <c r="I11" s="10">
        <v>212367.73395199998</v>
      </c>
      <c r="J11" s="10">
        <v>201793.57694899998</v>
      </c>
      <c r="K11" s="10">
        <v>138121.06759300001</v>
      </c>
    </row>
    <row r="12" spans="1:11" x14ac:dyDescent="0.25">
      <c r="A12" s="1" t="s">
        <v>131</v>
      </c>
      <c r="B12" s="10">
        <v>23850.600502999998</v>
      </c>
      <c r="C12" s="10">
        <v>78271.649516999998</v>
      </c>
      <c r="D12" s="10">
        <v>81378.670339000004</v>
      </c>
      <c r="E12" s="10">
        <v>77310.981784999996</v>
      </c>
      <c r="F12" s="10">
        <v>96156.637574999986</v>
      </c>
      <c r="G12" s="10">
        <v>114037.53564</v>
      </c>
      <c r="H12" s="10">
        <v>161740.39580000003</v>
      </c>
      <c r="I12" s="10">
        <v>174255.436889</v>
      </c>
      <c r="J12" s="10">
        <v>184176.29011</v>
      </c>
      <c r="K12" s="10">
        <v>181054.149378</v>
      </c>
    </row>
    <row r="13" spans="1:11" x14ac:dyDescent="0.25">
      <c r="A13" s="1" t="s">
        <v>136</v>
      </c>
      <c r="B13" s="10">
        <v>20309.265576999998</v>
      </c>
      <c r="C13" s="10">
        <v>21492.938180000001</v>
      </c>
      <c r="D13" s="10">
        <v>24764.007209999996</v>
      </c>
      <c r="E13" s="10">
        <v>24613.381139000001</v>
      </c>
      <c r="F13" s="10">
        <v>22072.792429000001</v>
      </c>
      <c r="G13" s="10">
        <v>38669.826254</v>
      </c>
      <c r="H13" s="10">
        <v>42732.340587999992</v>
      </c>
      <c r="I13" s="10">
        <v>46707.709672000005</v>
      </c>
      <c r="J13" s="10">
        <v>48383.003299000004</v>
      </c>
      <c r="K13" s="10">
        <v>47005.733365</v>
      </c>
    </row>
    <row r="14" spans="1:11" x14ac:dyDescent="0.2">
      <c r="A14" s="1" t="s">
        <v>625</v>
      </c>
      <c r="B14" s="10">
        <v>21266.143394999999</v>
      </c>
      <c r="C14" s="10">
        <v>24037.572257</v>
      </c>
      <c r="D14" s="10">
        <v>18658.501532999999</v>
      </c>
      <c r="E14" s="10">
        <v>22770.286364</v>
      </c>
      <c r="F14" s="10">
        <v>20594.471263999996</v>
      </c>
      <c r="G14" s="10">
        <v>20767.337598999999</v>
      </c>
      <c r="H14" s="10">
        <v>23870.304619999999</v>
      </c>
      <c r="I14" s="10">
        <v>24005.938671999997</v>
      </c>
      <c r="J14" s="10">
        <v>33822.72092</v>
      </c>
      <c r="K14" s="10">
        <v>43105.757449999997</v>
      </c>
    </row>
    <row r="15" spans="1:11" x14ac:dyDescent="0.25">
      <c r="A15" s="1" t="s">
        <v>117</v>
      </c>
      <c r="B15" s="10">
        <v>8008.4490059999998</v>
      </c>
      <c r="C15" s="10">
        <v>12871.927072</v>
      </c>
      <c r="D15" s="10">
        <v>17233.660146000002</v>
      </c>
      <c r="E15" s="10">
        <v>15700.976477000002</v>
      </c>
      <c r="F15" s="10">
        <v>12858.616667999999</v>
      </c>
      <c r="G15" s="10">
        <v>12883.879600999999</v>
      </c>
      <c r="H15" s="10">
        <v>16608.184596999999</v>
      </c>
      <c r="I15" s="10">
        <v>15640.650547999998</v>
      </c>
      <c r="J15" s="10">
        <v>21517.14011</v>
      </c>
      <c r="K15" s="10">
        <v>25963.181546</v>
      </c>
    </row>
    <row r="16" spans="1:11" x14ac:dyDescent="0.25">
      <c r="A16" s="1" t="s">
        <v>132</v>
      </c>
      <c r="B16" s="10">
        <v>11351.988305999999</v>
      </c>
      <c r="C16" s="10">
        <v>13738.046893999999</v>
      </c>
      <c r="D16" s="10">
        <v>14295.378319000001</v>
      </c>
      <c r="E16" s="10">
        <v>8475.7045909999997</v>
      </c>
      <c r="F16" s="10">
        <v>5137.1995560000005</v>
      </c>
      <c r="G16" s="10">
        <v>6274.4436530000003</v>
      </c>
      <c r="H16" s="10">
        <v>10322.687499</v>
      </c>
      <c r="I16" s="10">
        <v>15742.061326999998</v>
      </c>
      <c r="J16" s="10">
        <v>14280.831764999999</v>
      </c>
      <c r="K16" s="10">
        <v>10800.535329999999</v>
      </c>
    </row>
    <row r="17" spans="1:11" x14ac:dyDescent="0.25">
      <c r="A17" s="1" t="s">
        <v>129</v>
      </c>
      <c r="B17" s="10">
        <v>8005.9647589999995</v>
      </c>
      <c r="C17" s="10">
        <v>9218.5737439999994</v>
      </c>
      <c r="D17" s="10">
        <v>11754.045760999999</v>
      </c>
      <c r="E17" s="10">
        <v>10759.150903</v>
      </c>
      <c r="F17" s="10">
        <v>8326.8282500000005</v>
      </c>
      <c r="G17" s="10">
        <v>7042.3605749999997</v>
      </c>
      <c r="H17" s="10">
        <v>6410.9425259999998</v>
      </c>
      <c r="I17" s="10">
        <v>4554.942943</v>
      </c>
      <c r="J17" s="10">
        <v>2946.8411249999999</v>
      </c>
      <c r="K17" s="10">
        <v>2017.567043</v>
      </c>
    </row>
    <row r="18" spans="1:11" x14ac:dyDescent="0.25">
      <c r="A18" s="1" t="s">
        <v>135</v>
      </c>
      <c r="B18" s="10">
        <v>4406.394749000001</v>
      </c>
      <c r="C18" s="10">
        <v>2507.4212779999998</v>
      </c>
      <c r="D18" s="10">
        <v>2040.7599789999999</v>
      </c>
      <c r="E18" s="10">
        <v>2431.642531</v>
      </c>
      <c r="F18" s="10">
        <v>2472.0246860000002</v>
      </c>
      <c r="G18" s="10">
        <v>2404.748744</v>
      </c>
      <c r="H18" s="10">
        <v>2631.3706149999998</v>
      </c>
      <c r="I18" s="10">
        <v>2172.5939169999992</v>
      </c>
      <c r="J18" s="10">
        <v>2624.6044160000001</v>
      </c>
      <c r="K18" s="10">
        <v>1158.782819</v>
      </c>
    </row>
    <row r="19" spans="1:11" x14ac:dyDescent="0.25">
      <c r="A19" s="1" t="s">
        <v>123</v>
      </c>
      <c r="B19" s="68" t="s">
        <v>239</v>
      </c>
      <c r="C19" s="68" t="s">
        <v>239</v>
      </c>
      <c r="D19" s="68" t="s">
        <v>239</v>
      </c>
      <c r="E19" s="68" t="s">
        <v>239</v>
      </c>
      <c r="F19" s="40">
        <v>1.35148</v>
      </c>
      <c r="G19" s="40">
        <v>9.1391570000000009</v>
      </c>
      <c r="H19" s="10">
        <v>244.486243</v>
      </c>
      <c r="I19" s="10">
        <v>253.53405900000001</v>
      </c>
      <c r="J19" s="10">
        <v>1488.151717</v>
      </c>
      <c r="K19" s="10">
        <v>11.225142</v>
      </c>
    </row>
    <row r="22" spans="1:11" x14ac:dyDescent="0.25">
      <c r="A22" s="17" t="s">
        <v>229</v>
      </c>
      <c r="B22" s="106" t="s">
        <v>606</v>
      </c>
      <c r="C22" s="18"/>
      <c r="D22" s="18"/>
      <c r="E22" s="18"/>
      <c r="F22" s="18"/>
      <c r="G22" s="18"/>
      <c r="H22" s="18"/>
      <c r="I22" s="18"/>
      <c r="J22" s="18"/>
      <c r="K22" s="18"/>
    </row>
  </sheetData>
  <sortState ref="A8:K19">
    <sortCondition descending="1" ref="K8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9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8" width="9" style="9" customWidth="1"/>
    <col min="9" max="11" width="9" style="1" customWidth="1"/>
    <col min="12" max="16384" width="11.5703125" style="1"/>
  </cols>
  <sheetData>
    <row r="2" spans="1:11" x14ac:dyDescent="0.2">
      <c r="A2" s="2" t="s">
        <v>862</v>
      </c>
    </row>
    <row r="3" spans="1:11" x14ac:dyDescent="0.25">
      <c r="A3" s="1" t="s">
        <v>346</v>
      </c>
    </row>
    <row r="5" spans="1:11" x14ac:dyDescent="0.25">
      <c r="A5" s="4" t="s">
        <v>269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1" x14ac:dyDescent="0.25">
      <c r="A6" s="1" t="s">
        <v>35</v>
      </c>
      <c r="B6" s="49">
        <f t="shared" ref="B6:I6" si="0">SUM(B8:B9)</f>
        <v>1444361.4378260002</v>
      </c>
      <c r="C6" s="49">
        <f t="shared" si="0"/>
        <v>1602597.0080210001</v>
      </c>
      <c r="D6" s="49">
        <f t="shared" si="0"/>
        <v>1512931.0674320003</v>
      </c>
      <c r="E6" s="49">
        <f t="shared" si="0"/>
        <v>1470449.7064990005</v>
      </c>
      <c r="F6" s="49">
        <f t="shared" si="0"/>
        <v>1256382.6002109998</v>
      </c>
      <c r="G6" s="49">
        <f t="shared" si="0"/>
        <v>1281282.4314849998</v>
      </c>
      <c r="H6" s="49">
        <f t="shared" si="0"/>
        <v>1351273.497128</v>
      </c>
      <c r="I6" s="49">
        <f t="shared" si="0"/>
        <v>1315474.5571109995</v>
      </c>
      <c r="J6" s="49">
        <f>SUM(J8:J9)</f>
        <v>1421217.9398469999</v>
      </c>
      <c r="K6" s="49">
        <f>SUM(K8:K9)</f>
        <v>1336835.1692149998</v>
      </c>
    </row>
    <row r="7" spans="1:11" x14ac:dyDescent="0.25"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x14ac:dyDescent="0.25">
      <c r="A8" s="1" t="s">
        <v>620</v>
      </c>
      <c r="B8" s="49">
        <v>1431824.9247800002</v>
      </c>
      <c r="C8" s="49">
        <v>1593904.0060350001</v>
      </c>
      <c r="D8" s="49">
        <v>1506138.3243940002</v>
      </c>
      <c r="E8" s="49">
        <v>1462239.2229430005</v>
      </c>
      <c r="F8" s="49">
        <v>1250274.3147939998</v>
      </c>
      <c r="G8" s="49">
        <v>1275450.5982149998</v>
      </c>
      <c r="H8" s="59">
        <v>1343038.9863760001</v>
      </c>
      <c r="I8" s="59">
        <v>1305762.7774889995</v>
      </c>
      <c r="J8" s="59">
        <v>1413514.7950639999</v>
      </c>
      <c r="K8" s="59">
        <v>1325209.5242699997</v>
      </c>
    </row>
    <row r="9" spans="1:11" x14ac:dyDescent="0.2">
      <c r="A9" s="1" t="s">
        <v>628</v>
      </c>
      <c r="B9" s="49">
        <v>12536.513046000002</v>
      </c>
      <c r="C9" s="49">
        <v>8693.0019859999993</v>
      </c>
      <c r="D9" s="49">
        <v>6792.7430380000005</v>
      </c>
      <c r="E9" s="49">
        <v>8210.4835559999992</v>
      </c>
      <c r="F9" s="49">
        <v>6108.285417000001</v>
      </c>
      <c r="G9" s="49">
        <v>5831.8332700000001</v>
      </c>
      <c r="H9" s="59">
        <v>8234.5107520000001</v>
      </c>
      <c r="I9" s="59">
        <v>9711.779622</v>
      </c>
      <c r="J9" s="59">
        <v>7703.1447829999997</v>
      </c>
      <c r="K9" s="59">
        <v>11625.644945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4"/>
  <sheetViews>
    <sheetView workbookViewId="0">
      <selection activeCell="B18" sqref="B18"/>
    </sheetView>
  </sheetViews>
  <sheetFormatPr baseColWidth="10" defaultColWidth="11.5703125" defaultRowHeight="12" x14ac:dyDescent="0.2"/>
  <cols>
    <col min="1" max="1" width="22.28515625" style="1" customWidth="1"/>
    <col min="2" max="4" width="22" style="9" customWidth="1"/>
    <col min="5" max="16384" width="11.5703125" style="1"/>
  </cols>
  <sheetData>
    <row r="1" spans="1:4" x14ac:dyDescent="0.25">
      <c r="A1" s="2" t="s">
        <v>906</v>
      </c>
    </row>
    <row r="2" spans="1:4" x14ac:dyDescent="0.25">
      <c r="A2" s="1" t="s">
        <v>29</v>
      </c>
      <c r="D2" s="292">
        <v>128521560</v>
      </c>
    </row>
    <row r="6" spans="1:4" x14ac:dyDescent="0.2">
      <c r="A6" s="4" t="s">
        <v>30</v>
      </c>
      <c r="B6" s="7" t="s">
        <v>31</v>
      </c>
      <c r="C6" s="7" t="s">
        <v>32</v>
      </c>
      <c r="D6" s="7" t="s">
        <v>149</v>
      </c>
    </row>
    <row r="7" spans="1:4" x14ac:dyDescent="0.25">
      <c r="A7" s="19"/>
      <c r="B7" s="15"/>
      <c r="C7" s="15"/>
      <c r="D7" s="15"/>
    </row>
    <row r="8" spans="1:4" x14ac:dyDescent="0.25">
      <c r="A8" s="1" t="s">
        <v>33</v>
      </c>
      <c r="B8" s="10">
        <v>31538</v>
      </c>
      <c r="C8" s="10">
        <v>12819000</v>
      </c>
      <c r="D8" s="32">
        <f>C8/$D$2</f>
        <v>9.9742019938133336E-2</v>
      </c>
    </row>
    <row r="9" spans="1:4" x14ac:dyDescent="0.25">
      <c r="A9" s="1" t="s">
        <v>34</v>
      </c>
      <c r="B9" s="10">
        <v>8918</v>
      </c>
      <c r="C9" s="10">
        <v>3622000</v>
      </c>
      <c r="D9" s="32">
        <f>C9/$D$2</f>
        <v>2.8182041985796002E-2</v>
      </c>
    </row>
    <row r="10" spans="1:4" x14ac:dyDescent="0.25">
      <c r="A10" s="3"/>
      <c r="C10" s="10"/>
      <c r="D10" s="10"/>
    </row>
    <row r="11" spans="1:4" x14ac:dyDescent="0.25">
      <c r="A11" s="17" t="s">
        <v>35</v>
      </c>
      <c r="B11" s="20">
        <f>SUM(B8:B9)</f>
        <v>40456</v>
      </c>
      <c r="C11" s="20">
        <f>SUM(C8:C9)</f>
        <v>16441000</v>
      </c>
      <c r="D11" s="51">
        <f>C11/$D$2</f>
        <v>0.12792406192392933</v>
      </c>
    </row>
    <row r="14" spans="1:4" x14ac:dyDescent="0.25">
      <c r="A14" s="17" t="s">
        <v>905</v>
      </c>
      <c r="B14" s="18"/>
      <c r="C14" s="18"/>
      <c r="D14" s="18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5"/>
  <sheetViews>
    <sheetView workbookViewId="0">
      <selection activeCell="M1" sqref="M1:M1048576"/>
    </sheetView>
  </sheetViews>
  <sheetFormatPr baseColWidth="10" defaultColWidth="11.5703125" defaultRowHeight="12" x14ac:dyDescent="0.2"/>
  <cols>
    <col min="1" max="1" width="21" style="1" customWidth="1"/>
    <col min="2" max="2" width="11.140625" style="9" customWidth="1"/>
    <col min="3" max="9" width="8.7109375" style="9" customWidth="1"/>
    <col min="10" max="12" width="8.7109375" style="1" customWidth="1"/>
    <col min="13" max="16384" width="11.5703125" style="1"/>
  </cols>
  <sheetData>
    <row r="1" spans="1:12" x14ac:dyDescent="0.2">
      <c r="A1" s="2" t="s">
        <v>924</v>
      </c>
    </row>
    <row r="2" spans="1:12" x14ac:dyDescent="0.25">
      <c r="A2" s="1" t="s">
        <v>347</v>
      </c>
    </row>
    <row r="5" spans="1:12" x14ac:dyDescent="0.25">
      <c r="A5" s="4" t="s">
        <v>99</v>
      </c>
      <c r="B5" s="7"/>
      <c r="C5" s="7">
        <v>2007</v>
      </c>
      <c r="D5" s="7">
        <v>2008</v>
      </c>
      <c r="E5" s="7">
        <v>2009</v>
      </c>
      <c r="F5" s="7">
        <v>2010</v>
      </c>
      <c r="G5" s="7">
        <v>2011</v>
      </c>
      <c r="H5" s="7">
        <v>2012</v>
      </c>
      <c r="I5" s="7">
        <v>2013</v>
      </c>
      <c r="J5" s="7">
        <v>2014</v>
      </c>
      <c r="K5" s="7">
        <v>2015</v>
      </c>
      <c r="L5" s="7">
        <v>2016</v>
      </c>
    </row>
    <row r="6" spans="1:12" x14ac:dyDescent="0.25">
      <c r="A6" s="9" t="s">
        <v>186</v>
      </c>
      <c r="B6" s="9" t="s">
        <v>187</v>
      </c>
      <c r="C6" s="237">
        <v>2539.4072801646053</v>
      </c>
      <c r="D6" s="237">
        <v>1468.2951198311805</v>
      </c>
      <c r="E6" s="237">
        <v>1233.2203045912822</v>
      </c>
      <c r="F6" s="237">
        <v>1696.0733253334295</v>
      </c>
      <c r="G6" s="237">
        <v>1522.5406592484687</v>
      </c>
      <c r="H6" s="237">
        <v>1352.3374325660052</v>
      </c>
      <c r="I6" s="237">
        <v>1413.8433873410634</v>
      </c>
      <c r="J6" s="237">
        <v>1503.5472338862523</v>
      </c>
      <c r="K6" s="237">
        <v>1506.7224184186537</v>
      </c>
      <c r="L6" s="237">
        <v>1465.5124362924942</v>
      </c>
    </row>
    <row r="7" spans="1:12" x14ac:dyDescent="0.25">
      <c r="A7" s="9" t="s">
        <v>188</v>
      </c>
      <c r="B7" s="9" t="s">
        <v>976</v>
      </c>
      <c r="C7" s="252">
        <v>1.272656301</v>
      </c>
      <c r="D7" s="252">
        <v>1.457128464</v>
      </c>
      <c r="E7" s="252">
        <v>1.3725174649999998</v>
      </c>
      <c r="F7" s="252">
        <v>1.3140726309999997</v>
      </c>
      <c r="G7" s="252">
        <v>1.0072882920000001</v>
      </c>
      <c r="H7" s="252">
        <v>1.0162970770000002</v>
      </c>
      <c r="I7" s="252">
        <v>1.079006396</v>
      </c>
      <c r="J7" s="252">
        <v>1.1492442489999999</v>
      </c>
      <c r="K7" s="252">
        <v>1.2173062569999999</v>
      </c>
      <c r="L7" s="252">
        <v>1.1135895599999999</v>
      </c>
    </row>
    <row r="8" spans="1:12" x14ac:dyDescent="0.25">
      <c r="A8" s="9" t="s">
        <v>190</v>
      </c>
      <c r="B8" s="9" t="s">
        <v>195</v>
      </c>
      <c r="C8" s="219">
        <v>147.24</v>
      </c>
      <c r="D8" s="219">
        <v>84.82</v>
      </c>
      <c r="E8" s="219">
        <v>75.25</v>
      </c>
      <c r="F8" s="219">
        <v>97.92</v>
      </c>
      <c r="G8" s="219">
        <v>99.36</v>
      </c>
      <c r="H8" s="219">
        <v>88.29</v>
      </c>
      <c r="I8" s="219">
        <v>86.59</v>
      </c>
      <c r="J8" s="219">
        <v>98.18</v>
      </c>
      <c r="K8" s="219">
        <v>87.47</v>
      </c>
      <c r="L8" s="219">
        <v>94.832499999999996</v>
      </c>
    </row>
    <row r="9" spans="1:12" x14ac:dyDescent="0.25">
      <c r="B9" s="1"/>
      <c r="C9" s="1"/>
      <c r="D9" s="1"/>
      <c r="E9" s="1"/>
      <c r="F9" s="1"/>
      <c r="G9" s="1"/>
      <c r="H9" s="1"/>
      <c r="I9" s="1"/>
    </row>
    <row r="10" spans="1:12" x14ac:dyDescent="0.25">
      <c r="B10" s="1"/>
      <c r="C10" s="1"/>
      <c r="D10" s="1"/>
      <c r="E10" s="1"/>
      <c r="F10" s="1"/>
      <c r="G10" s="1"/>
      <c r="H10" s="1"/>
      <c r="I10" s="1"/>
    </row>
    <row r="11" spans="1:12" x14ac:dyDescent="0.25">
      <c r="B11" s="1"/>
      <c r="C11" s="1"/>
      <c r="D11" s="1"/>
      <c r="E11" s="1"/>
      <c r="F11" s="1"/>
      <c r="G11" s="1"/>
      <c r="H11" s="1"/>
      <c r="I11" s="1"/>
    </row>
    <row r="12" spans="1:12" x14ac:dyDescent="0.25">
      <c r="B12" s="1"/>
      <c r="C12" s="1"/>
      <c r="D12" s="1"/>
      <c r="E12" s="1"/>
      <c r="F12" s="1"/>
      <c r="G12" s="1"/>
      <c r="H12" s="1"/>
      <c r="I12" s="1"/>
    </row>
    <row r="13" spans="1:12" x14ac:dyDescent="0.25">
      <c r="B13" s="1"/>
      <c r="C13" s="1"/>
      <c r="D13" s="1"/>
      <c r="E13" s="1"/>
      <c r="F13" s="1"/>
      <c r="G13" s="1"/>
      <c r="H13" s="1"/>
      <c r="I13" s="1"/>
    </row>
    <row r="14" spans="1:12" x14ac:dyDescent="0.2">
      <c r="A14" s="5" t="s">
        <v>277</v>
      </c>
      <c r="B14" s="11"/>
      <c r="C14" s="11"/>
      <c r="D14" s="11"/>
      <c r="E14" s="11"/>
      <c r="F14" s="11"/>
      <c r="G14" s="11"/>
      <c r="H14" s="11"/>
      <c r="I14" s="11"/>
      <c r="J14" s="5"/>
      <c r="K14" s="5"/>
      <c r="L14" s="5"/>
    </row>
    <row r="15" spans="1:12" x14ac:dyDescent="0.2">
      <c r="A15" s="6" t="s">
        <v>278</v>
      </c>
      <c r="B15" s="12"/>
      <c r="C15" s="12"/>
      <c r="D15" s="12"/>
      <c r="E15" s="12"/>
      <c r="F15" s="12"/>
      <c r="G15" s="12"/>
      <c r="H15" s="12"/>
      <c r="I15" s="12"/>
      <c r="J15" s="6"/>
      <c r="K15" s="6"/>
      <c r="L15" s="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6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7.5703125" style="1" customWidth="1"/>
    <col min="2" max="3" width="19.42578125" style="9" customWidth="1"/>
    <col min="4" max="16384" width="11.5703125" style="1"/>
  </cols>
  <sheetData>
    <row r="1" spans="1:3" x14ac:dyDescent="0.25">
      <c r="A1" s="2" t="s">
        <v>938</v>
      </c>
    </row>
    <row r="2" spans="1:3" x14ac:dyDescent="0.25">
      <c r="A2" s="1" t="s">
        <v>539</v>
      </c>
    </row>
    <row r="5" spans="1:3" x14ac:dyDescent="0.2">
      <c r="A5" s="4" t="s">
        <v>279</v>
      </c>
      <c r="B5" s="7" t="s">
        <v>280</v>
      </c>
      <c r="C5" s="7" t="s">
        <v>149</v>
      </c>
    </row>
    <row r="6" spans="1:3" x14ac:dyDescent="0.25">
      <c r="A6" s="1" t="s">
        <v>281</v>
      </c>
      <c r="B6" s="10" t="s">
        <v>282</v>
      </c>
      <c r="C6" s="10" t="s">
        <v>149</v>
      </c>
    </row>
    <row r="7" spans="1:3" x14ac:dyDescent="0.25">
      <c r="B7" s="10"/>
      <c r="C7" s="10"/>
    </row>
    <row r="8" spans="1:3" x14ac:dyDescent="0.2">
      <c r="A8" s="1" t="s">
        <v>637</v>
      </c>
      <c r="B8" s="37">
        <v>250.69295114999997</v>
      </c>
      <c r="C8" s="8">
        <f>B8/$B$20</f>
        <v>0.17106149600763709</v>
      </c>
    </row>
    <row r="9" spans="1:3" x14ac:dyDescent="0.25">
      <c r="A9" s="1" t="s">
        <v>170</v>
      </c>
      <c r="B9" s="37">
        <v>226.38999039000001</v>
      </c>
      <c r="C9" s="8">
        <f t="shared" ref="C9:C20" si="0">B9/$B$20</f>
        <v>0.15447825820238659</v>
      </c>
    </row>
    <row r="10" spans="1:3" x14ac:dyDescent="0.2">
      <c r="A10" s="1" t="s">
        <v>284</v>
      </c>
      <c r="B10" s="37">
        <v>216.73845625999999</v>
      </c>
      <c r="C10" s="8">
        <f t="shared" si="0"/>
        <v>0.1478924891990184</v>
      </c>
    </row>
    <row r="11" spans="1:3" x14ac:dyDescent="0.2">
      <c r="A11" s="1" t="s">
        <v>349</v>
      </c>
      <c r="B11" s="37">
        <v>149.4340077</v>
      </c>
      <c r="C11" s="8">
        <f t="shared" si="0"/>
        <v>0.10196698708247172</v>
      </c>
    </row>
    <row r="12" spans="1:3" x14ac:dyDescent="0.25">
      <c r="A12" s="1" t="s">
        <v>173</v>
      </c>
      <c r="B12" s="37">
        <v>149.05932397000001</v>
      </c>
      <c r="C12" s="8">
        <f t="shared" si="0"/>
        <v>0.1017113199043979</v>
      </c>
    </row>
    <row r="13" spans="1:3" x14ac:dyDescent="0.25">
      <c r="A13" s="1" t="s">
        <v>289</v>
      </c>
      <c r="B13" s="37">
        <v>101.90673377</v>
      </c>
      <c r="C13" s="8">
        <f t="shared" si="0"/>
        <v>6.9536531649498648E-2</v>
      </c>
    </row>
    <row r="14" spans="1:3" x14ac:dyDescent="0.2">
      <c r="A14" s="1" t="s">
        <v>283</v>
      </c>
      <c r="B14" s="37">
        <v>99.351978029999998</v>
      </c>
      <c r="C14" s="32">
        <f t="shared" si="0"/>
        <v>6.7793282240954197E-2</v>
      </c>
    </row>
    <row r="15" spans="1:3" x14ac:dyDescent="0.25">
      <c r="A15" s="1" t="s">
        <v>172</v>
      </c>
      <c r="B15" s="37">
        <v>83.197653629999991</v>
      </c>
      <c r="C15" s="32">
        <f t="shared" si="0"/>
        <v>5.6770304186803691E-2</v>
      </c>
    </row>
    <row r="16" spans="1:3" x14ac:dyDescent="0.2">
      <c r="A16" s="1" t="s">
        <v>328</v>
      </c>
      <c r="B16" s="37">
        <v>39.400428090000005</v>
      </c>
      <c r="C16" s="32">
        <f t="shared" si="0"/>
        <v>2.6885064544092306E-2</v>
      </c>
    </row>
    <row r="17" spans="1:3" x14ac:dyDescent="0.2">
      <c r="A17" s="1" t="s">
        <v>348</v>
      </c>
      <c r="B17" s="37">
        <v>30.182425769999998</v>
      </c>
      <c r="C17" s="32">
        <f t="shared" si="0"/>
        <v>2.0595117978671806E-2</v>
      </c>
    </row>
    <row r="18" spans="1:3" x14ac:dyDescent="0.25">
      <c r="A18" s="1" t="s">
        <v>286</v>
      </c>
      <c r="B18" s="37">
        <v>119.15966476999999</v>
      </c>
      <c r="C18" s="32">
        <f t="shared" si="0"/>
        <v>8.1309149004067369E-2</v>
      </c>
    </row>
    <row r="19" spans="1:3" x14ac:dyDescent="0.25">
      <c r="B19" s="10"/>
    </row>
    <row r="20" spans="1:3" x14ac:dyDescent="0.25">
      <c r="A20" s="21" t="s">
        <v>287</v>
      </c>
      <c r="B20" s="23">
        <f>SUM(B8:B19)</f>
        <v>1465.5136135300004</v>
      </c>
      <c r="C20" s="33">
        <f t="shared" si="0"/>
        <v>1</v>
      </c>
    </row>
    <row r="25" spans="1:3" x14ac:dyDescent="0.2">
      <c r="A25" s="5" t="s">
        <v>277</v>
      </c>
      <c r="B25" s="11"/>
      <c r="C25" s="11"/>
    </row>
    <row r="26" spans="1:3" x14ac:dyDescent="0.2">
      <c r="A26" s="6" t="s">
        <v>278</v>
      </c>
      <c r="B26" s="12"/>
      <c r="C26" s="1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0"/>
  <sheetViews>
    <sheetView workbookViewId="0">
      <selection activeCell="L1" sqref="L1:Q1048576"/>
    </sheetView>
  </sheetViews>
  <sheetFormatPr baseColWidth="10" defaultColWidth="11.5703125" defaultRowHeight="12" x14ac:dyDescent="0.2"/>
  <cols>
    <col min="1" max="1" width="21" style="1" customWidth="1"/>
    <col min="2" max="8" width="7.7109375" style="9" customWidth="1"/>
    <col min="9" max="11" width="7.7109375" style="1" customWidth="1"/>
    <col min="12" max="16384" width="11.5703125" style="1"/>
  </cols>
  <sheetData>
    <row r="1" spans="1:11" x14ac:dyDescent="0.2">
      <c r="A1" s="2" t="s">
        <v>863</v>
      </c>
    </row>
    <row r="2" spans="1:11" x14ac:dyDescent="0.25">
      <c r="A2" s="1" t="s">
        <v>350</v>
      </c>
    </row>
    <row r="5" spans="1:11" x14ac:dyDescent="0.2">
      <c r="A5" s="4" t="s">
        <v>215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1" x14ac:dyDescent="0.25">
      <c r="A6" s="1" t="s">
        <v>35</v>
      </c>
      <c r="B6" s="49">
        <f t="shared" ref="B6:I6" si="0">SUM(B8:B23)</f>
        <v>3678.4527790509997</v>
      </c>
      <c r="C6" s="49">
        <f t="shared" si="0"/>
        <v>3843.9272702829999</v>
      </c>
      <c r="D6" s="49">
        <f t="shared" si="0"/>
        <v>3874.5011129130003</v>
      </c>
      <c r="E6" s="49">
        <f t="shared" si="0"/>
        <v>4162.3726058099992</v>
      </c>
      <c r="F6" s="49">
        <f t="shared" si="0"/>
        <v>4736.1410823790002</v>
      </c>
      <c r="G6" s="49">
        <f t="shared" si="0"/>
        <v>5251.266157473</v>
      </c>
      <c r="H6" s="49">
        <f t="shared" si="0"/>
        <v>5459.3523303899992</v>
      </c>
      <c r="I6" s="49">
        <f t="shared" si="0"/>
        <v>4865.2944826009998</v>
      </c>
      <c r="J6" s="49">
        <f>SUM(J8:J23)</f>
        <v>4952.5248157839997</v>
      </c>
      <c r="K6" s="49">
        <f>SUM(K8:K23)</f>
        <v>4823.1744100719998</v>
      </c>
    </row>
    <row r="7" spans="1:11" x14ac:dyDescent="0.25"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x14ac:dyDescent="0.25">
      <c r="A8" s="1" t="s">
        <v>217</v>
      </c>
      <c r="B8" s="49">
        <v>1410</v>
      </c>
      <c r="C8" s="49">
        <v>1500</v>
      </c>
      <c r="D8" s="49">
        <v>1600</v>
      </c>
      <c r="E8" s="49">
        <v>1850</v>
      </c>
      <c r="F8" s="49">
        <v>2400</v>
      </c>
      <c r="G8" s="49">
        <v>2800</v>
      </c>
      <c r="H8" s="59">
        <v>2900</v>
      </c>
      <c r="I8" s="59">
        <v>2400</v>
      </c>
      <c r="J8" s="59">
        <v>2340</v>
      </c>
      <c r="K8" s="59">
        <v>2400</v>
      </c>
    </row>
    <row r="9" spans="1:11" x14ac:dyDescent="0.25">
      <c r="A9" s="1" t="s">
        <v>221</v>
      </c>
      <c r="B9" s="49">
        <v>641</v>
      </c>
      <c r="C9" s="49">
        <v>645</v>
      </c>
      <c r="D9" s="49">
        <v>566</v>
      </c>
      <c r="E9" s="49">
        <v>625</v>
      </c>
      <c r="F9" s="49">
        <v>621</v>
      </c>
      <c r="G9" s="49">
        <v>622</v>
      </c>
      <c r="H9" s="59">
        <v>711</v>
      </c>
      <c r="I9" s="59">
        <v>728</v>
      </c>
      <c r="J9" s="59">
        <v>652</v>
      </c>
      <c r="K9" s="59">
        <v>500</v>
      </c>
    </row>
    <row r="10" spans="1:11" x14ac:dyDescent="0.25">
      <c r="A10" s="1" t="s">
        <v>219</v>
      </c>
      <c r="B10" s="49">
        <v>444</v>
      </c>
      <c r="C10" s="49">
        <v>410</v>
      </c>
      <c r="D10" s="49">
        <v>406</v>
      </c>
      <c r="E10" s="49">
        <v>369</v>
      </c>
      <c r="F10" s="49">
        <v>342</v>
      </c>
      <c r="G10" s="49">
        <v>345</v>
      </c>
      <c r="H10" s="59">
        <v>340</v>
      </c>
      <c r="I10" s="59">
        <v>379</v>
      </c>
      <c r="J10" s="59">
        <v>367</v>
      </c>
      <c r="K10" s="59">
        <v>335</v>
      </c>
    </row>
    <row r="11" spans="1:11" x14ac:dyDescent="0.2">
      <c r="A11" s="61" t="s">
        <v>218</v>
      </c>
      <c r="B11" s="67">
        <v>329.16477905100004</v>
      </c>
      <c r="C11" s="67">
        <v>345.109270283</v>
      </c>
      <c r="D11" s="67">
        <v>302.45911291300001</v>
      </c>
      <c r="E11" s="67">
        <v>261.98960581</v>
      </c>
      <c r="F11" s="67">
        <v>230.199082379</v>
      </c>
      <c r="G11" s="67">
        <v>249.23615747300005</v>
      </c>
      <c r="H11" s="64">
        <v>266.47233039000002</v>
      </c>
      <c r="I11" s="64">
        <v>277.29448260099997</v>
      </c>
      <c r="J11" s="64">
        <v>315.52481578400005</v>
      </c>
      <c r="K11" s="64">
        <v>314.174410072</v>
      </c>
    </row>
    <row r="12" spans="1:11" x14ac:dyDescent="0.2">
      <c r="A12" s="1" t="s">
        <v>225</v>
      </c>
      <c r="B12" s="49">
        <v>120</v>
      </c>
      <c r="C12" s="49">
        <v>100.72499999999999</v>
      </c>
      <c r="D12" s="49">
        <v>143.83799999999999</v>
      </c>
      <c r="E12" s="49">
        <v>192.06200000000001</v>
      </c>
      <c r="F12" s="49">
        <v>223.71700000000001</v>
      </c>
      <c r="G12" s="49">
        <v>210.38200000000001</v>
      </c>
      <c r="H12" s="59">
        <v>210</v>
      </c>
      <c r="I12" s="59">
        <v>250</v>
      </c>
      <c r="J12" s="59">
        <v>254</v>
      </c>
      <c r="K12" s="59">
        <v>250</v>
      </c>
    </row>
    <row r="13" spans="1:11" x14ac:dyDescent="0.25">
      <c r="A13" s="1" t="s">
        <v>222</v>
      </c>
      <c r="B13" s="49">
        <v>50</v>
      </c>
      <c r="C13" s="49">
        <v>60</v>
      </c>
      <c r="D13" s="49">
        <v>70</v>
      </c>
      <c r="E13" s="49">
        <v>97</v>
      </c>
      <c r="F13" s="49">
        <v>94.5</v>
      </c>
      <c r="G13" s="49">
        <v>195</v>
      </c>
      <c r="H13" s="59">
        <v>195</v>
      </c>
      <c r="I13" s="59">
        <v>90</v>
      </c>
      <c r="J13" s="59">
        <v>225</v>
      </c>
      <c r="K13" s="59">
        <v>225</v>
      </c>
    </row>
    <row r="14" spans="1:11" x14ac:dyDescent="0.25">
      <c r="A14" s="1" t="s">
        <v>341</v>
      </c>
      <c r="B14" s="49">
        <v>77.5</v>
      </c>
      <c r="C14" s="49">
        <v>87.3</v>
      </c>
      <c r="D14" s="49">
        <v>86</v>
      </c>
      <c r="E14" s="49">
        <v>86</v>
      </c>
      <c r="F14" s="49">
        <v>88</v>
      </c>
      <c r="G14" s="49">
        <v>103</v>
      </c>
      <c r="H14" s="59">
        <v>106</v>
      </c>
      <c r="I14" s="59">
        <v>106</v>
      </c>
      <c r="J14" s="59">
        <v>136</v>
      </c>
      <c r="K14" s="59">
        <v>135</v>
      </c>
    </row>
    <row r="15" spans="1:11" x14ac:dyDescent="0.25">
      <c r="A15" s="1" t="s">
        <v>332</v>
      </c>
      <c r="B15" s="49">
        <v>22.797999999999998</v>
      </c>
      <c r="C15" s="49">
        <v>81.602000000000004</v>
      </c>
      <c r="D15" s="49">
        <v>84.537999999999997</v>
      </c>
      <c r="E15" s="49">
        <v>72.802999999999997</v>
      </c>
      <c r="F15" s="49">
        <v>100.051</v>
      </c>
      <c r="G15" s="49">
        <v>79.043999999999997</v>
      </c>
      <c r="H15" s="59">
        <v>82</v>
      </c>
      <c r="I15" s="59">
        <v>94</v>
      </c>
      <c r="J15" s="59">
        <v>82</v>
      </c>
      <c r="K15" s="59">
        <v>80</v>
      </c>
    </row>
    <row r="16" spans="1:11" x14ac:dyDescent="0.25">
      <c r="A16" s="1" t="s">
        <v>589</v>
      </c>
      <c r="B16" s="49">
        <v>62.1</v>
      </c>
      <c r="C16" s="49">
        <v>60</v>
      </c>
      <c r="D16" s="49">
        <v>69.3</v>
      </c>
      <c r="E16" s="49">
        <v>67.7</v>
      </c>
      <c r="F16" s="49">
        <v>61.999000000000002</v>
      </c>
      <c r="G16" s="49">
        <v>63.551000000000002</v>
      </c>
      <c r="H16" s="59">
        <v>59.555999999999997</v>
      </c>
      <c r="I16" s="59">
        <v>71</v>
      </c>
      <c r="J16" s="59">
        <v>76</v>
      </c>
      <c r="K16" s="59">
        <v>76</v>
      </c>
    </row>
    <row r="17" spans="1:11" x14ac:dyDescent="0.25">
      <c r="A17" s="1" t="s">
        <v>588</v>
      </c>
      <c r="B17" s="49">
        <v>20</v>
      </c>
      <c r="C17" s="49">
        <v>30</v>
      </c>
      <c r="D17" s="49">
        <v>26</v>
      </c>
      <c r="E17" s="49">
        <v>38</v>
      </c>
      <c r="F17" s="49">
        <v>40</v>
      </c>
      <c r="G17" s="49">
        <v>56</v>
      </c>
      <c r="H17" s="59">
        <v>78</v>
      </c>
      <c r="I17" s="59">
        <v>65</v>
      </c>
      <c r="J17" s="59">
        <v>74</v>
      </c>
      <c r="K17" s="59">
        <v>75</v>
      </c>
    </row>
    <row r="18" spans="1:11" x14ac:dyDescent="0.25">
      <c r="A18" s="1" t="s">
        <v>592</v>
      </c>
      <c r="B18" s="49">
        <v>40.200000000000003</v>
      </c>
      <c r="C18" s="49">
        <v>39</v>
      </c>
      <c r="D18" s="49">
        <v>33.6</v>
      </c>
      <c r="E18" s="49">
        <v>35.4</v>
      </c>
      <c r="F18" s="49">
        <v>38.799999999999997</v>
      </c>
      <c r="G18" s="49">
        <v>38.1</v>
      </c>
      <c r="H18" s="59">
        <v>38</v>
      </c>
      <c r="I18" s="59">
        <v>38</v>
      </c>
      <c r="J18" s="59">
        <v>41</v>
      </c>
      <c r="K18" s="59">
        <v>41</v>
      </c>
    </row>
    <row r="19" spans="1:11" x14ac:dyDescent="0.25">
      <c r="A19" s="1" t="s">
        <v>226</v>
      </c>
      <c r="B19" s="49">
        <v>59.9</v>
      </c>
      <c r="C19" s="49">
        <v>62.2</v>
      </c>
      <c r="D19" s="49">
        <v>80.400000000000006</v>
      </c>
      <c r="E19" s="49">
        <v>60.2</v>
      </c>
      <c r="F19" s="49">
        <v>53.1</v>
      </c>
      <c r="G19" s="49">
        <v>56.6</v>
      </c>
      <c r="H19" s="59">
        <v>51.71</v>
      </c>
      <c r="I19" s="59">
        <v>38</v>
      </c>
      <c r="J19" s="59">
        <v>37</v>
      </c>
      <c r="K19" s="59">
        <v>40</v>
      </c>
    </row>
    <row r="20" spans="1:11" x14ac:dyDescent="0.25">
      <c r="A20" s="1" t="s">
        <v>591</v>
      </c>
      <c r="B20" s="49">
        <v>41.856999999999999</v>
      </c>
      <c r="C20" s="49">
        <v>46.44</v>
      </c>
      <c r="D20" s="49">
        <v>49.149000000000001</v>
      </c>
      <c r="E20" s="49">
        <v>50.625</v>
      </c>
      <c r="F20" s="49">
        <v>54.46</v>
      </c>
      <c r="G20" s="49">
        <v>52.488999999999997</v>
      </c>
      <c r="H20" s="59">
        <v>53</v>
      </c>
      <c r="I20" s="59">
        <v>29</v>
      </c>
      <c r="J20" s="59">
        <v>41</v>
      </c>
      <c r="K20" s="59">
        <v>40</v>
      </c>
    </row>
    <row r="21" spans="1:11" x14ac:dyDescent="0.25">
      <c r="A21" s="1" t="s">
        <v>590</v>
      </c>
      <c r="B21" s="49">
        <v>20</v>
      </c>
      <c r="C21" s="49">
        <v>20</v>
      </c>
      <c r="D21" s="49">
        <v>22</v>
      </c>
      <c r="E21" s="49">
        <v>26</v>
      </c>
      <c r="F21" s="49">
        <v>32</v>
      </c>
      <c r="G21" s="49">
        <v>38</v>
      </c>
      <c r="H21" s="59">
        <v>59</v>
      </c>
      <c r="I21" s="59">
        <v>45</v>
      </c>
      <c r="J21" s="59">
        <v>35</v>
      </c>
      <c r="K21" s="59">
        <v>35</v>
      </c>
    </row>
    <row r="22" spans="1:11" x14ac:dyDescent="0.25">
      <c r="A22" s="1" t="s">
        <v>587</v>
      </c>
      <c r="B22" s="49">
        <v>54.1</v>
      </c>
      <c r="C22" s="49">
        <v>54.1</v>
      </c>
      <c r="D22" s="49">
        <v>43</v>
      </c>
      <c r="E22" s="49">
        <v>39.1</v>
      </c>
      <c r="F22" s="49">
        <v>50.7</v>
      </c>
      <c r="G22" s="49">
        <v>51</v>
      </c>
      <c r="H22" s="59">
        <v>51</v>
      </c>
      <c r="I22" s="59">
        <v>41</v>
      </c>
      <c r="J22" s="59">
        <v>33</v>
      </c>
      <c r="K22" s="59">
        <v>33</v>
      </c>
    </row>
    <row r="23" spans="1:11" x14ac:dyDescent="0.25">
      <c r="A23" s="1" t="s">
        <v>228</v>
      </c>
      <c r="B23" s="49">
        <v>285.83300000000003</v>
      </c>
      <c r="C23" s="49">
        <v>302.45100000000002</v>
      </c>
      <c r="D23" s="49">
        <v>292.21699999999998</v>
      </c>
      <c r="E23" s="49">
        <v>291.49299999999999</v>
      </c>
      <c r="F23" s="49">
        <v>305.61500000000001</v>
      </c>
      <c r="G23" s="49">
        <v>291.86399999999998</v>
      </c>
      <c r="H23" s="59">
        <v>258.61399999999998</v>
      </c>
      <c r="I23" s="59">
        <v>214</v>
      </c>
      <c r="J23" s="59">
        <v>244</v>
      </c>
      <c r="K23" s="59">
        <v>244</v>
      </c>
    </row>
    <row r="26" spans="1:11" x14ac:dyDescent="0.25">
      <c r="A26" s="17" t="s">
        <v>229</v>
      </c>
      <c r="B26" s="106" t="s">
        <v>606</v>
      </c>
      <c r="C26" s="18"/>
      <c r="D26" s="18"/>
      <c r="E26" s="18"/>
      <c r="F26" s="18"/>
      <c r="G26" s="18"/>
      <c r="H26" s="18"/>
      <c r="I26" s="18"/>
      <c r="J26" s="18"/>
      <c r="K26" s="18"/>
    </row>
    <row r="30" spans="1:11" x14ac:dyDescent="0.25">
      <c r="I30" s="9"/>
      <c r="J30" s="9"/>
      <c r="K30" s="9"/>
    </row>
  </sheetData>
  <sortState ref="A8:K22">
    <sortCondition descending="1" ref="K8"/>
  </sortState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31.7109375" style="1" customWidth="1"/>
    <col min="2" max="8" width="8.140625" style="9" customWidth="1"/>
    <col min="9" max="11" width="8.140625" style="1" customWidth="1"/>
    <col min="12" max="16384" width="11.5703125" style="1"/>
  </cols>
  <sheetData>
    <row r="1" spans="1:11" x14ac:dyDescent="0.2">
      <c r="A1" s="2" t="s">
        <v>864</v>
      </c>
    </row>
    <row r="2" spans="1:11" x14ac:dyDescent="0.25">
      <c r="A2" s="1" t="s">
        <v>352</v>
      </c>
    </row>
    <row r="5" spans="1:11" x14ac:dyDescent="0.25">
      <c r="A5" s="4" t="s">
        <v>234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1" x14ac:dyDescent="0.25">
      <c r="A6" s="1" t="s">
        <v>35</v>
      </c>
      <c r="B6" s="56">
        <f t="shared" ref="B6:I6" si="0">SUM(B8:B28)</f>
        <v>329164.77905100002</v>
      </c>
      <c r="C6" s="56">
        <f t="shared" si="0"/>
        <v>345109.27028300002</v>
      </c>
      <c r="D6" s="56">
        <f t="shared" si="0"/>
        <v>302459.11291299999</v>
      </c>
      <c r="E6" s="56">
        <f t="shared" si="0"/>
        <v>261989.60581000001</v>
      </c>
      <c r="F6" s="56">
        <f t="shared" si="0"/>
        <v>230199.082379</v>
      </c>
      <c r="G6" s="56">
        <f t="shared" si="0"/>
        <v>249236.15747300006</v>
      </c>
      <c r="H6" s="56">
        <f t="shared" si="0"/>
        <v>266472.33039000002</v>
      </c>
      <c r="I6" s="56">
        <f t="shared" si="0"/>
        <v>277294.482601</v>
      </c>
      <c r="J6" s="56">
        <f>SUM(J8:J28)</f>
        <v>315524.81578400003</v>
      </c>
      <c r="K6" s="56">
        <f>SUM(K8:K28)</f>
        <v>314174.410072</v>
      </c>
    </row>
    <row r="7" spans="1:11" x14ac:dyDescent="0.25">
      <c r="B7" s="10"/>
      <c r="C7" s="38"/>
      <c r="D7" s="10"/>
      <c r="E7" s="38"/>
      <c r="F7" s="10"/>
      <c r="G7" s="38"/>
      <c r="H7" s="10"/>
      <c r="I7" s="10"/>
      <c r="J7" s="10"/>
      <c r="K7" s="10"/>
    </row>
    <row r="8" spans="1:11" x14ac:dyDescent="0.2">
      <c r="A8" s="1" t="s">
        <v>48</v>
      </c>
      <c r="B8" s="49">
        <v>85552.025200000004</v>
      </c>
      <c r="C8" s="49">
        <v>91050.688550000006</v>
      </c>
      <c r="D8" s="49">
        <v>63051.15595</v>
      </c>
      <c r="E8" s="49">
        <v>48486.565349999997</v>
      </c>
      <c r="F8" s="49">
        <v>28967.27434</v>
      </c>
      <c r="G8" s="49">
        <v>32663.958729999998</v>
      </c>
      <c r="H8" s="59">
        <v>33556.559950000003</v>
      </c>
      <c r="I8" s="59">
        <v>23769.395779999999</v>
      </c>
      <c r="J8" s="59">
        <v>27275.451328999996</v>
      </c>
      <c r="K8" s="59">
        <v>26083.018354000003</v>
      </c>
    </row>
    <row r="9" spans="1:11" x14ac:dyDescent="0.2">
      <c r="A9" s="1" t="s">
        <v>57</v>
      </c>
      <c r="B9" s="49">
        <v>12729.851930000001</v>
      </c>
      <c r="C9" s="49">
        <v>13834.057349999999</v>
      </c>
      <c r="D9" s="49">
        <v>12750.419330000001</v>
      </c>
      <c r="E9" s="49">
        <v>13996.20786</v>
      </c>
      <c r="F9" s="49">
        <v>11687.70882</v>
      </c>
      <c r="G9" s="49">
        <v>12176.22752</v>
      </c>
      <c r="H9" s="59">
        <v>11033.69461</v>
      </c>
      <c r="I9" s="59">
        <v>12188.1703</v>
      </c>
      <c r="J9" s="59">
        <v>21477.263709999999</v>
      </c>
      <c r="K9" s="59">
        <v>24130.063150000002</v>
      </c>
    </row>
    <row r="10" spans="1:11" x14ac:dyDescent="0.2">
      <c r="A10" s="1" t="s">
        <v>627</v>
      </c>
      <c r="B10" s="49">
        <v>13438.156429999999</v>
      </c>
      <c r="C10" s="49">
        <v>15153.26525</v>
      </c>
      <c r="D10" s="49">
        <v>12209.622600000001</v>
      </c>
      <c r="E10" s="49">
        <v>12687.364460000001</v>
      </c>
      <c r="F10" s="49">
        <v>12132.693450000001</v>
      </c>
      <c r="G10" s="49">
        <v>19152.240310000001</v>
      </c>
      <c r="H10" s="59">
        <v>21571.939729999998</v>
      </c>
      <c r="I10" s="59">
        <v>18287.77821</v>
      </c>
      <c r="J10" s="59">
        <v>17412.980583999997</v>
      </c>
      <c r="K10" s="59">
        <v>20989.389622999999</v>
      </c>
    </row>
    <row r="11" spans="1:11" x14ac:dyDescent="0.25">
      <c r="A11" s="1" t="s">
        <v>351</v>
      </c>
      <c r="B11" s="75" t="s">
        <v>239</v>
      </c>
      <c r="C11" s="75" t="s">
        <v>239</v>
      </c>
      <c r="D11" s="75" t="s">
        <v>239</v>
      </c>
      <c r="E11" s="75" t="s">
        <v>239</v>
      </c>
      <c r="F11" s="75" t="s">
        <v>239</v>
      </c>
      <c r="G11" s="75" t="s">
        <v>239</v>
      </c>
      <c r="H11" s="75" t="s">
        <v>239</v>
      </c>
      <c r="I11" s="59">
        <v>2748.36436</v>
      </c>
      <c r="J11" s="59">
        <v>17872.560319</v>
      </c>
      <c r="K11" s="59">
        <v>18919.230436999998</v>
      </c>
    </row>
    <row r="12" spans="1:11" x14ac:dyDescent="0.2">
      <c r="A12" s="1" t="s">
        <v>611</v>
      </c>
      <c r="B12" s="49">
        <v>17678.15206</v>
      </c>
      <c r="C12" s="49">
        <v>20593.939900000001</v>
      </c>
      <c r="D12" s="49">
        <v>19170.32285</v>
      </c>
      <c r="E12" s="49">
        <v>17528.528200000001</v>
      </c>
      <c r="F12" s="49">
        <v>17605.16995</v>
      </c>
      <c r="G12" s="49">
        <v>17779.979080000001</v>
      </c>
      <c r="H12" s="59">
        <v>29645.890820000001</v>
      </c>
      <c r="I12" s="59">
        <v>30438.662970000001</v>
      </c>
      <c r="J12" s="59">
        <v>17682.722319</v>
      </c>
      <c r="K12" s="59">
        <v>18307.251751</v>
      </c>
    </row>
    <row r="13" spans="1:11" x14ac:dyDescent="0.2">
      <c r="A13" s="1" t="s">
        <v>465</v>
      </c>
      <c r="B13" s="49">
        <v>14683.543309999999</v>
      </c>
      <c r="C13" s="49">
        <v>11554.942950000001</v>
      </c>
      <c r="D13" s="49">
        <v>9349.4852100000007</v>
      </c>
      <c r="E13" s="49">
        <v>10159.082130000001</v>
      </c>
      <c r="F13" s="49">
        <v>10209.38421</v>
      </c>
      <c r="G13" s="49">
        <v>9954.3953359999996</v>
      </c>
      <c r="H13" s="59">
        <v>10598.66419</v>
      </c>
      <c r="I13" s="59">
        <v>12540.42542</v>
      </c>
      <c r="J13" s="59">
        <v>14422.092688000001</v>
      </c>
      <c r="K13" s="59">
        <v>17731.706086999999</v>
      </c>
    </row>
    <row r="14" spans="1:11" x14ac:dyDescent="0.25">
      <c r="A14" s="1" t="s">
        <v>446</v>
      </c>
      <c r="B14" s="49">
        <v>6438.9221669999997</v>
      </c>
      <c r="C14" s="49">
        <v>11559.762909999999</v>
      </c>
      <c r="D14" s="49">
        <v>20234.572540000001</v>
      </c>
      <c r="E14" s="49">
        <v>21555.81839</v>
      </c>
      <c r="F14" s="49">
        <v>16237.18576</v>
      </c>
      <c r="G14" s="49">
        <v>16976.19353</v>
      </c>
      <c r="H14" s="59">
        <v>17449.081900000001</v>
      </c>
      <c r="I14" s="59">
        <v>21998.697179999999</v>
      </c>
      <c r="J14" s="59">
        <v>18373.681547</v>
      </c>
      <c r="K14" s="59">
        <v>17191.034302</v>
      </c>
    </row>
    <row r="15" spans="1:11" x14ac:dyDescent="0.2">
      <c r="A15" s="1" t="s">
        <v>707</v>
      </c>
      <c r="B15" s="75" t="s">
        <v>239</v>
      </c>
      <c r="C15" s="75" t="s">
        <v>239</v>
      </c>
      <c r="D15" s="75" t="s">
        <v>239</v>
      </c>
      <c r="E15" s="49">
        <v>1785.35761</v>
      </c>
      <c r="F15" s="75" t="s">
        <v>239</v>
      </c>
      <c r="G15" s="75" t="s">
        <v>239</v>
      </c>
      <c r="H15" s="75" t="s">
        <v>239</v>
      </c>
      <c r="I15" s="59">
        <v>4157.5898230000003</v>
      </c>
      <c r="J15" s="59">
        <v>5884.5589380000001</v>
      </c>
      <c r="K15" s="59">
        <v>16964.289037999999</v>
      </c>
    </row>
    <row r="16" spans="1:11" x14ac:dyDescent="0.25">
      <c r="A16" s="1" t="s">
        <v>240</v>
      </c>
      <c r="B16" s="49">
        <v>38653.1806</v>
      </c>
      <c r="C16" s="49">
        <v>31506.074400000001</v>
      </c>
      <c r="D16" s="49">
        <v>24727.323799999998</v>
      </c>
      <c r="E16" s="49">
        <v>13435.0682</v>
      </c>
      <c r="F16" s="49">
        <v>11074.4138</v>
      </c>
      <c r="G16" s="49">
        <v>13482.4372</v>
      </c>
      <c r="H16" s="59">
        <v>10801.016900000001</v>
      </c>
      <c r="I16" s="59">
        <v>2695.1341000000002</v>
      </c>
      <c r="J16" s="59">
        <v>23036.473399999999</v>
      </c>
      <c r="K16" s="59">
        <v>15929.561400000001</v>
      </c>
    </row>
    <row r="17" spans="1:11" x14ac:dyDescent="0.25">
      <c r="A17" s="1" t="s">
        <v>335</v>
      </c>
      <c r="B17" s="49">
        <v>3848.0537060000001</v>
      </c>
      <c r="C17" s="49">
        <v>7589.5993580000004</v>
      </c>
      <c r="D17" s="49">
        <v>11562.603160000001</v>
      </c>
      <c r="E17" s="49">
        <v>9975.1904539999996</v>
      </c>
      <c r="F17" s="49">
        <v>9008.1383000000005</v>
      </c>
      <c r="G17" s="49">
        <v>8172.5913350000001</v>
      </c>
      <c r="H17" s="59">
        <v>8118.2822889999998</v>
      </c>
      <c r="I17" s="59">
        <v>7371.0804630000002</v>
      </c>
      <c r="J17" s="59">
        <v>10895.52225</v>
      </c>
      <c r="K17" s="59">
        <v>15075.091064</v>
      </c>
    </row>
    <row r="18" spans="1:11" x14ac:dyDescent="0.2">
      <c r="A18" s="1" t="s">
        <v>419</v>
      </c>
      <c r="B18" s="49">
        <v>4393.9723999999997</v>
      </c>
      <c r="C18" s="49">
        <v>5733.7340999999997</v>
      </c>
      <c r="D18" s="49">
        <v>13214.185799999999</v>
      </c>
      <c r="E18" s="49">
        <v>6095.3346000000001</v>
      </c>
      <c r="F18" s="49">
        <v>2069.1911</v>
      </c>
      <c r="G18" s="49">
        <v>2831.2782999999999</v>
      </c>
      <c r="H18" s="59">
        <v>4031.7458999999999</v>
      </c>
      <c r="I18" s="59">
        <v>5859.3234000000002</v>
      </c>
      <c r="J18" s="59">
        <v>8716.1828000000005</v>
      </c>
      <c r="K18" s="59">
        <v>13112.112703000001</v>
      </c>
    </row>
    <row r="19" spans="1:11" x14ac:dyDescent="0.25">
      <c r="A19" s="1" t="s">
        <v>455</v>
      </c>
      <c r="B19" s="75" t="s">
        <v>239</v>
      </c>
      <c r="C19" s="75" t="s">
        <v>239</v>
      </c>
      <c r="D19" s="75" t="s">
        <v>239</v>
      </c>
      <c r="E19" s="75" t="s">
        <v>239</v>
      </c>
      <c r="F19" s="75" t="s">
        <v>239</v>
      </c>
      <c r="G19" s="49">
        <v>5423.7615489999998</v>
      </c>
      <c r="H19" s="59">
        <v>7540.1182150000004</v>
      </c>
      <c r="I19" s="59">
        <v>7883.3561849999996</v>
      </c>
      <c r="J19" s="59">
        <v>8813.8343600000007</v>
      </c>
      <c r="K19" s="59">
        <v>12787.508997000001</v>
      </c>
    </row>
    <row r="20" spans="1:11" x14ac:dyDescent="0.2">
      <c r="A20" s="1" t="s">
        <v>629</v>
      </c>
      <c r="B20" s="49">
        <v>5662.165403</v>
      </c>
      <c r="C20" s="49">
        <v>8014.1683419999999</v>
      </c>
      <c r="D20" s="49">
        <v>11733.956969999999</v>
      </c>
      <c r="E20" s="49">
        <v>6755.8188140000002</v>
      </c>
      <c r="F20" s="49">
        <v>1363.3713419999999</v>
      </c>
      <c r="G20" s="49">
        <v>782.92434900000001</v>
      </c>
      <c r="H20" s="59">
        <v>3947.6006619999998</v>
      </c>
      <c r="I20" s="59">
        <v>11645.14294</v>
      </c>
      <c r="J20" s="59">
        <v>7227.0339750000003</v>
      </c>
      <c r="K20" s="59">
        <v>11291.454092</v>
      </c>
    </row>
    <row r="21" spans="1:11" x14ac:dyDescent="0.25">
      <c r="A21" s="1" t="s">
        <v>252</v>
      </c>
      <c r="B21" s="49">
        <v>29215.257420000002</v>
      </c>
      <c r="C21" s="49">
        <v>26208.68015</v>
      </c>
      <c r="D21" s="49">
        <v>23653.85873</v>
      </c>
      <c r="E21" s="49">
        <v>22518.490870000001</v>
      </c>
      <c r="F21" s="49">
        <v>20420.579760000001</v>
      </c>
      <c r="G21" s="49">
        <v>24903.44197</v>
      </c>
      <c r="H21" s="59">
        <v>28636.952539999998</v>
      </c>
      <c r="I21" s="59">
        <v>27058.2798</v>
      </c>
      <c r="J21" s="59">
        <v>25024.416430999998</v>
      </c>
      <c r="K21" s="59">
        <v>10863.739104</v>
      </c>
    </row>
    <row r="22" spans="1:11" x14ac:dyDescent="0.25">
      <c r="A22" s="1" t="s">
        <v>53</v>
      </c>
      <c r="B22" s="75" t="s">
        <v>239</v>
      </c>
      <c r="C22" s="75" t="s">
        <v>239</v>
      </c>
      <c r="D22" s="75" t="s">
        <v>239</v>
      </c>
      <c r="E22" s="75" t="s">
        <v>239</v>
      </c>
      <c r="F22" s="75" t="s">
        <v>239</v>
      </c>
      <c r="G22" s="75" t="s">
        <v>239</v>
      </c>
      <c r="H22" s="59">
        <v>2324.4868000000001</v>
      </c>
      <c r="I22" s="59">
        <v>11500.480299999999</v>
      </c>
      <c r="J22" s="59">
        <v>14853.802575</v>
      </c>
      <c r="K22" s="59">
        <v>9494.1044230000007</v>
      </c>
    </row>
    <row r="23" spans="1:11" x14ac:dyDescent="0.25">
      <c r="A23" s="1" t="s">
        <v>334</v>
      </c>
      <c r="B23" s="49">
        <v>22015.650900000001</v>
      </c>
      <c r="C23" s="49">
        <v>24618.302380000001</v>
      </c>
      <c r="D23" s="49">
        <v>12355.63603</v>
      </c>
      <c r="E23" s="49">
        <v>18868.15309</v>
      </c>
      <c r="F23" s="49">
        <v>15730.6438</v>
      </c>
      <c r="G23" s="49">
        <v>12506.810020000001</v>
      </c>
      <c r="H23" s="59">
        <v>13275.870699999999</v>
      </c>
      <c r="I23" s="59">
        <v>15259.11931</v>
      </c>
      <c r="J23" s="59">
        <v>15121.356265000002</v>
      </c>
      <c r="K23" s="59">
        <v>8985.9712999999992</v>
      </c>
    </row>
    <row r="24" spans="1:11" x14ac:dyDescent="0.25">
      <c r="A24" s="1" t="s">
        <v>50</v>
      </c>
      <c r="B24" s="49">
        <v>5979.811318</v>
      </c>
      <c r="C24" s="49">
        <v>6971.6206949999996</v>
      </c>
      <c r="D24" s="49">
        <v>5411.0526479999999</v>
      </c>
      <c r="E24" s="49">
        <v>5583.0337879999997</v>
      </c>
      <c r="F24" s="49">
        <v>4147.3602330000003</v>
      </c>
      <c r="G24" s="49">
        <v>7669.0031950000002</v>
      </c>
      <c r="H24" s="59">
        <v>8868.2304060000006</v>
      </c>
      <c r="I24" s="59">
        <v>11346.466189999999</v>
      </c>
      <c r="J24" s="59">
        <v>10417.734227000001</v>
      </c>
      <c r="K24" s="59">
        <v>7884.269706</v>
      </c>
    </row>
    <row r="25" spans="1:11" x14ac:dyDescent="0.2">
      <c r="A25" s="1" t="s">
        <v>469</v>
      </c>
      <c r="B25" s="49">
        <v>4490.7546769999999</v>
      </c>
      <c r="C25" s="49">
        <v>4264.9745309999998</v>
      </c>
      <c r="D25" s="49">
        <v>3970.8941300000001</v>
      </c>
      <c r="E25" s="49">
        <v>3832.4313419999999</v>
      </c>
      <c r="F25" s="49">
        <v>4971.0797270000003</v>
      </c>
      <c r="G25" s="49">
        <v>4493.4830529999999</v>
      </c>
      <c r="H25" s="59">
        <v>4682.7952809999997</v>
      </c>
      <c r="I25" s="59">
        <v>6310.8016859999998</v>
      </c>
      <c r="J25" s="59">
        <v>6032.9960600000004</v>
      </c>
      <c r="K25" s="59">
        <v>7843.6274149999999</v>
      </c>
    </row>
    <row r="26" spans="1:11" x14ac:dyDescent="0.2">
      <c r="A26" s="1" t="s">
        <v>439</v>
      </c>
      <c r="B26" s="49">
        <v>12203.811</v>
      </c>
      <c r="C26" s="49">
        <v>14124.4146</v>
      </c>
      <c r="D26" s="49">
        <v>15540.0015</v>
      </c>
      <c r="E26" s="49">
        <v>12541.6487</v>
      </c>
      <c r="F26" s="49">
        <v>11470.224099999999</v>
      </c>
      <c r="G26" s="49">
        <v>9552.5781000000006</v>
      </c>
      <c r="H26" s="59">
        <v>8597.3853999999992</v>
      </c>
      <c r="I26" s="59">
        <v>8521.8780000000006</v>
      </c>
      <c r="J26" s="59">
        <v>6992.5136000000002</v>
      </c>
      <c r="K26" s="59">
        <v>5905.0241999999998</v>
      </c>
    </row>
    <row r="27" spans="1:11" x14ac:dyDescent="0.25">
      <c r="A27" s="1" t="s">
        <v>49</v>
      </c>
      <c r="B27" s="49">
        <v>5271.9936799999996</v>
      </c>
      <c r="C27" s="49">
        <v>4147.1726170000002</v>
      </c>
      <c r="D27" s="49">
        <v>5194.585145</v>
      </c>
      <c r="E27" s="49">
        <v>4109.344932</v>
      </c>
      <c r="F27" s="49">
        <v>4237.4477770000003</v>
      </c>
      <c r="G27" s="49">
        <v>3525.880486</v>
      </c>
      <c r="H27" s="59">
        <v>3584.0776470000001</v>
      </c>
      <c r="I27" s="59">
        <v>4323.778714</v>
      </c>
      <c r="J27" s="59">
        <v>5250.1896360000001</v>
      </c>
      <c r="K27" s="59">
        <v>4966.0465969999996</v>
      </c>
    </row>
    <row r="28" spans="1:11" x14ac:dyDescent="0.25">
      <c r="A28" s="1" t="s">
        <v>253</v>
      </c>
      <c r="B28" s="49">
        <v>46909.476849999999</v>
      </c>
      <c r="C28" s="49">
        <v>48183.872199999998</v>
      </c>
      <c r="D28" s="49">
        <v>38329.436520000003</v>
      </c>
      <c r="E28" s="49">
        <v>32076.167020000001</v>
      </c>
      <c r="F28" s="49">
        <v>48867.215909999999</v>
      </c>
      <c r="G28" s="49">
        <v>47188.973409999999</v>
      </c>
      <c r="H28" s="59">
        <v>38207.936450000001</v>
      </c>
      <c r="I28" s="59">
        <v>31390.55747</v>
      </c>
      <c r="J28" s="59">
        <v>32741.448770999999</v>
      </c>
      <c r="K28" s="59">
        <v>29719.916329000003</v>
      </c>
    </row>
    <row r="33" spans="1:11" x14ac:dyDescent="0.25">
      <c r="A33" s="17" t="s">
        <v>229</v>
      </c>
      <c r="B33" s="106" t="s">
        <v>606</v>
      </c>
      <c r="C33" s="18"/>
      <c r="D33" s="18"/>
      <c r="E33" s="18"/>
      <c r="F33" s="18"/>
      <c r="G33" s="18"/>
      <c r="H33" s="18"/>
      <c r="I33" s="18"/>
      <c r="J33" s="18"/>
      <c r="K33" s="18"/>
    </row>
  </sheetData>
  <sortState ref="A8:K27">
    <sortCondition descending="1" ref="K8"/>
  </sortState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workbookViewId="0">
      <selection activeCell="M1" sqref="M1:P1048576"/>
    </sheetView>
  </sheetViews>
  <sheetFormatPr baseColWidth="10" defaultColWidth="11.5703125" defaultRowHeight="12" x14ac:dyDescent="0.2"/>
  <cols>
    <col min="1" max="1" width="21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1" x14ac:dyDescent="0.2">
      <c r="A1" s="2" t="s">
        <v>865</v>
      </c>
    </row>
    <row r="2" spans="1:11" x14ac:dyDescent="0.25">
      <c r="A2" s="1" t="s">
        <v>353</v>
      </c>
    </row>
    <row r="5" spans="1:11" x14ac:dyDescent="0.2">
      <c r="A5" s="4" t="s">
        <v>255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1" x14ac:dyDescent="0.25">
      <c r="A6" s="2" t="s">
        <v>35</v>
      </c>
      <c r="B6" s="30">
        <f t="shared" ref="B6:I6" si="0">SUM(B8:B19)</f>
        <v>329164.77903500001</v>
      </c>
      <c r="C6" s="30">
        <f t="shared" si="0"/>
        <v>345109.27027199994</v>
      </c>
      <c r="D6" s="30">
        <f t="shared" si="0"/>
        <v>302459.11291000003</v>
      </c>
      <c r="E6" s="30">
        <f t="shared" si="0"/>
        <v>261989.605794</v>
      </c>
      <c r="F6" s="30">
        <f t="shared" si="0"/>
        <v>230199.08238499996</v>
      </c>
      <c r="G6" s="30">
        <f t="shared" si="0"/>
        <v>249236.15747600002</v>
      </c>
      <c r="H6" s="30">
        <f t="shared" si="0"/>
        <v>266472.33039299998</v>
      </c>
      <c r="I6" s="30">
        <f t="shared" si="0"/>
        <v>277294.48259600002</v>
      </c>
      <c r="J6" s="30">
        <f>SUM(J8:J19)</f>
        <v>315524.81578399998</v>
      </c>
      <c r="K6" s="30">
        <f>SUM(K8:K19)</f>
        <v>314174.41007200006</v>
      </c>
    </row>
    <row r="7" spans="1:11" x14ac:dyDescent="0.25">
      <c r="B7" s="10"/>
      <c r="C7" s="38"/>
      <c r="D7" s="10"/>
      <c r="E7" s="38"/>
      <c r="F7" s="10"/>
      <c r="G7" s="38"/>
      <c r="H7" s="10"/>
      <c r="I7" s="10"/>
      <c r="J7" s="10"/>
      <c r="K7" s="10"/>
    </row>
    <row r="8" spans="1:11" x14ac:dyDescent="0.25">
      <c r="A8" s="1" t="s">
        <v>127</v>
      </c>
      <c r="B8" s="10">
        <v>180716.58996100002</v>
      </c>
      <c r="C8" s="10">
        <v>164842.57566899998</v>
      </c>
      <c r="D8" s="10">
        <v>127720.409894</v>
      </c>
      <c r="E8" s="10">
        <v>94396.498170999985</v>
      </c>
      <c r="F8" s="10">
        <v>83083.059157999989</v>
      </c>
      <c r="G8" s="10">
        <v>91961.573697</v>
      </c>
      <c r="H8" s="3">
        <v>89988.658188999994</v>
      </c>
      <c r="I8" s="3">
        <v>73117.123323000022</v>
      </c>
      <c r="J8" s="3">
        <v>94528.180959999998</v>
      </c>
      <c r="K8" s="3">
        <v>87415.798746</v>
      </c>
    </row>
    <row r="9" spans="1:11" x14ac:dyDescent="0.25">
      <c r="A9" s="1" t="s">
        <v>130</v>
      </c>
      <c r="B9" s="10">
        <v>47483.654728999994</v>
      </c>
      <c r="C9" s="10">
        <v>50475.509019000005</v>
      </c>
      <c r="D9" s="10">
        <v>41412.901015000003</v>
      </c>
      <c r="E9" s="10">
        <v>48550.962531999998</v>
      </c>
      <c r="F9" s="10">
        <v>44661.013916000004</v>
      </c>
      <c r="G9" s="10">
        <v>40457.323843999999</v>
      </c>
      <c r="H9" s="3">
        <v>46736.879674999996</v>
      </c>
      <c r="I9" s="3">
        <v>69978.923854000008</v>
      </c>
      <c r="J9" s="3">
        <v>69968.766170999996</v>
      </c>
      <c r="K9" s="3">
        <v>60110.259820000007</v>
      </c>
    </row>
    <row r="10" spans="1:11" x14ac:dyDescent="0.25">
      <c r="A10" s="1" t="s">
        <v>121</v>
      </c>
      <c r="B10" s="10">
        <v>36567.237538000001</v>
      </c>
      <c r="C10" s="10">
        <v>44765.475886</v>
      </c>
      <c r="D10" s="10">
        <v>36210.032818000007</v>
      </c>
      <c r="E10" s="10">
        <v>35185.991178000004</v>
      </c>
      <c r="F10" s="10">
        <v>35079.351654000006</v>
      </c>
      <c r="G10" s="10">
        <v>46127.164706000003</v>
      </c>
      <c r="H10" s="3">
        <v>46705.892148000006</v>
      </c>
      <c r="I10" s="3">
        <v>43237.558248000001</v>
      </c>
      <c r="J10" s="3">
        <v>46675.827454000006</v>
      </c>
      <c r="K10" s="3">
        <v>51013.314504000002</v>
      </c>
    </row>
    <row r="11" spans="1:11" x14ac:dyDescent="0.25">
      <c r="A11" s="1" t="s">
        <v>120</v>
      </c>
      <c r="B11" s="10">
        <v>20716.990461000005</v>
      </c>
      <c r="C11" s="10">
        <v>27568.779437999998</v>
      </c>
      <c r="D11" s="10">
        <v>36086.15017500001</v>
      </c>
      <c r="E11" s="10">
        <v>27095.617654000005</v>
      </c>
      <c r="F11" s="10">
        <v>21230.872543999994</v>
      </c>
      <c r="G11" s="10">
        <v>20424.067673000001</v>
      </c>
      <c r="H11" s="3">
        <v>21439.968382999996</v>
      </c>
      <c r="I11" s="3">
        <v>21328.010920000001</v>
      </c>
      <c r="J11" s="3">
        <v>20981.796806999999</v>
      </c>
      <c r="K11" s="3">
        <v>29811.946074000003</v>
      </c>
    </row>
    <row r="12" spans="1:11" x14ac:dyDescent="0.2">
      <c r="A12" s="1" t="s">
        <v>625</v>
      </c>
      <c r="B12" s="10">
        <v>12920.051925</v>
      </c>
      <c r="C12" s="10">
        <v>13864.057350000001</v>
      </c>
      <c r="D12" s="10">
        <v>12750.419327999998</v>
      </c>
      <c r="E12" s="10">
        <v>14259.328469</v>
      </c>
      <c r="F12" s="10">
        <v>11835.236161000001</v>
      </c>
      <c r="G12" s="10">
        <v>12176.22752</v>
      </c>
      <c r="H12" s="3">
        <v>11033.694610000002</v>
      </c>
      <c r="I12" s="3">
        <v>12188.170301</v>
      </c>
      <c r="J12" s="3">
        <v>21477.263709999999</v>
      </c>
      <c r="K12" s="3">
        <v>24130.063150000002</v>
      </c>
    </row>
    <row r="13" spans="1:11" x14ac:dyDescent="0.25">
      <c r="A13" s="1" t="s">
        <v>117</v>
      </c>
      <c r="B13" s="10">
        <v>4754.3679859999993</v>
      </c>
      <c r="C13" s="10">
        <v>8771.0930779999999</v>
      </c>
      <c r="D13" s="10">
        <v>13808.180751</v>
      </c>
      <c r="E13" s="10">
        <v>12528.109796999999</v>
      </c>
      <c r="F13" s="10">
        <v>10071.323707000001</v>
      </c>
      <c r="G13" s="10">
        <v>9638.3620280000014</v>
      </c>
      <c r="H13" s="3">
        <v>10782.912867999999</v>
      </c>
      <c r="I13" s="3">
        <v>8982.5428569999985</v>
      </c>
      <c r="J13" s="3">
        <v>13485.161706999999</v>
      </c>
      <c r="K13" s="3">
        <v>18415.391414999998</v>
      </c>
    </row>
    <row r="14" spans="1:11" x14ac:dyDescent="0.25">
      <c r="A14" s="1" t="s">
        <v>131</v>
      </c>
      <c r="B14" s="10">
        <v>3246.2589459999999</v>
      </c>
      <c r="C14" s="10">
        <v>9497.0974569999998</v>
      </c>
      <c r="D14" s="10">
        <v>8424.6351529999993</v>
      </c>
      <c r="E14" s="10">
        <v>7951.9535879999994</v>
      </c>
      <c r="F14" s="10">
        <v>9240.0729980000015</v>
      </c>
      <c r="G14" s="10">
        <v>9759.4905799999997</v>
      </c>
      <c r="H14" s="3">
        <v>15258.743</v>
      </c>
      <c r="I14" s="3">
        <v>16684.838929999998</v>
      </c>
      <c r="J14" s="3">
        <v>17683.912317999999</v>
      </c>
      <c r="K14" s="3">
        <v>18307.493380999997</v>
      </c>
    </row>
    <row r="15" spans="1:11" x14ac:dyDescent="0.25">
      <c r="A15" s="1" t="s">
        <v>132</v>
      </c>
      <c r="B15" s="10">
        <v>10929.892656999999</v>
      </c>
      <c r="C15" s="10">
        <v>13228.387801999997</v>
      </c>
      <c r="D15" s="10">
        <v>14872.220706000002</v>
      </c>
      <c r="E15" s="10">
        <v>10918.627965</v>
      </c>
      <c r="F15" s="10">
        <v>6380.6397260000003</v>
      </c>
      <c r="G15" s="10">
        <v>7197.7732150000002</v>
      </c>
      <c r="H15" s="3">
        <v>11765.565649</v>
      </c>
      <c r="I15" s="3">
        <v>17090.096868000001</v>
      </c>
      <c r="J15" s="3">
        <v>15489.300657999998</v>
      </c>
      <c r="K15" s="3">
        <v>14611.491465000001</v>
      </c>
    </row>
    <row r="16" spans="1:11" x14ac:dyDescent="0.25">
      <c r="A16" s="1" t="s">
        <v>136</v>
      </c>
      <c r="B16" s="10">
        <v>5979.8113180000009</v>
      </c>
      <c r="C16" s="10">
        <v>6971.6206949999996</v>
      </c>
      <c r="D16" s="10">
        <v>5411.0526479999999</v>
      </c>
      <c r="E16" s="10">
        <v>5583.0337879999997</v>
      </c>
      <c r="F16" s="10">
        <v>4147.3602330000003</v>
      </c>
      <c r="G16" s="10">
        <v>7669.0031949999993</v>
      </c>
      <c r="H16" s="3">
        <v>8868.2304060000006</v>
      </c>
      <c r="I16" s="3">
        <v>11346.466191000001</v>
      </c>
      <c r="J16" s="3">
        <v>10417.734227000001</v>
      </c>
      <c r="K16" s="3">
        <v>7884.269706</v>
      </c>
    </row>
    <row r="17" spans="1:11" x14ac:dyDescent="0.25">
      <c r="A17" s="1" t="s">
        <v>135</v>
      </c>
      <c r="B17" s="10">
        <v>3089.4241890000003</v>
      </c>
      <c r="C17" s="10">
        <v>1931.2203260000001</v>
      </c>
      <c r="D17" s="10">
        <v>2087.5467840000001</v>
      </c>
      <c r="E17" s="10">
        <v>2183.758366</v>
      </c>
      <c r="F17" s="10">
        <v>1779.1017879999999</v>
      </c>
      <c r="G17" s="10">
        <v>1682.2281269999996</v>
      </c>
      <c r="H17" s="3">
        <v>1568.3132920000003</v>
      </c>
      <c r="I17" s="3">
        <v>1531.7018770000002</v>
      </c>
      <c r="J17" s="3">
        <v>2715.1902639999998</v>
      </c>
      <c r="K17" s="3">
        <v>1332.8200099999999</v>
      </c>
    </row>
    <row r="18" spans="1:11" x14ac:dyDescent="0.25">
      <c r="A18" s="1" t="s">
        <v>129</v>
      </c>
      <c r="B18" s="10">
        <v>2760.4993249999998</v>
      </c>
      <c r="C18" s="10">
        <v>3193.4535519999999</v>
      </c>
      <c r="D18" s="10">
        <v>3675.5636380000005</v>
      </c>
      <c r="E18" s="10">
        <v>3335.7242859999997</v>
      </c>
      <c r="F18" s="10">
        <v>2686.2832439999997</v>
      </c>
      <c r="G18" s="10">
        <v>2121.069156</v>
      </c>
      <c r="H18" s="3">
        <v>2123.3728430000001</v>
      </c>
      <c r="I18" s="3">
        <v>1631.093787</v>
      </c>
      <c r="J18" s="3">
        <v>1147.2516519999999</v>
      </c>
      <c r="K18" s="3">
        <v>1133.4606530000001</v>
      </c>
    </row>
    <row r="19" spans="1:11" x14ac:dyDescent="0.25">
      <c r="A19" s="1" t="s">
        <v>123</v>
      </c>
      <c r="B19" s="68" t="s">
        <v>239</v>
      </c>
      <c r="C19" s="68" t="s">
        <v>239</v>
      </c>
      <c r="D19" s="68" t="s">
        <v>239</v>
      </c>
      <c r="E19" s="68" t="s">
        <v>239</v>
      </c>
      <c r="F19" s="10">
        <v>4.7672559999999997</v>
      </c>
      <c r="G19" s="10">
        <v>21.873735</v>
      </c>
      <c r="H19" s="3">
        <v>200.09933000000001</v>
      </c>
      <c r="I19" s="3">
        <v>177.95544000000001</v>
      </c>
      <c r="J19" s="3">
        <v>954.42985599999997</v>
      </c>
      <c r="K19" s="3">
        <v>8.1011480000000002</v>
      </c>
    </row>
    <row r="20" spans="1:11" x14ac:dyDescent="0.25">
      <c r="B20" s="10"/>
      <c r="C20" s="10"/>
      <c r="D20" s="10"/>
      <c r="E20" s="10"/>
      <c r="F20" s="10"/>
      <c r="G20" s="10"/>
      <c r="H20" s="10"/>
      <c r="I20" s="3"/>
      <c r="J20" s="3"/>
      <c r="K20" s="3"/>
    </row>
    <row r="22" spans="1:11" x14ac:dyDescent="0.25">
      <c r="A22" s="17" t="s">
        <v>229</v>
      </c>
      <c r="B22" s="106" t="s">
        <v>606</v>
      </c>
      <c r="C22" s="18"/>
      <c r="D22" s="18"/>
      <c r="E22" s="18"/>
      <c r="F22" s="18"/>
      <c r="G22" s="18"/>
      <c r="H22" s="18"/>
      <c r="I22" s="18"/>
      <c r="J22" s="18"/>
      <c r="K22" s="18"/>
    </row>
  </sheetData>
  <sortState ref="A8:K19">
    <sortCondition descending="1" ref="K8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12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8" width="7.5703125" style="9" customWidth="1"/>
    <col min="9" max="11" width="7.5703125" style="1" customWidth="1"/>
    <col min="12" max="16384" width="11.5703125" style="1"/>
  </cols>
  <sheetData>
    <row r="2" spans="1:11" x14ac:dyDescent="0.2">
      <c r="A2" s="2" t="s">
        <v>866</v>
      </c>
    </row>
    <row r="3" spans="1:11" x14ac:dyDescent="0.25">
      <c r="A3" s="1" t="s">
        <v>354</v>
      </c>
    </row>
    <row r="6" spans="1:11" x14ac:dyDescent="0.25">
      <c r="A6" s="4" t="s">
        <v>269</v>
      </c>
      <c r="B6" s="7">
        <v>2007</v>
      </c>
      <c r="C6" s="7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 t="s">
        <v>705</v>
      </c>
    </row>
    <row r="7" spans="1:11" x14ac:dyDescent="0.25">
      <c r="A7" s="2" t="s">
        <v>35</v>
      </c>
      <c r="B7" s="30">
        <f t="shared" ref="B7:I7" si="0">SUM(B9:B10)</f>
        <v>329164.77903500001</v>
      </c>
      <c r="C7" s="30">
        <f t="shared" si="0"/>
        <v>345109.27027200005</v>
      </c>
      <c r="D7" s="30">
        <f t="shared" si="0"/>
        <v>302459.11291000003</v>
      </c>
      <c r="E7" s="30">
        <f t="shared" si="0"/>
        <v>261989.60579400003</v>
      </c>
      <c r="F7" s="30">
        <f t="shared" si="0"/>
        <v>230199.08238500002</v>
      </c>
      <c r="G7" s="30">
        <f t="shared" si="0"/>
        <v>249236.15747599999</v>
      </c>
      <c r="H7" s="30">
        <f t="shared" si="0"/>
        <v>266472.33039299992</v>
      </c>
      <c r="I7" s="30">
        <f t="shared" si="0"/>
        <v>277294.48259599996</v>
      </c>
      <c r="J7" s="30">
        <f>SUM(J9:J10)</f>
        <v>315524.81578399992</v>
      </c>
      <c r="K7" s="30">
        <f>SUM(K9:K10)</f>
        <v>314174.410072</v>
      </c>
    </row>
    <row r="8" spans="1:11" x14ac:dyDescent="0.25">
      <c r="B8" s="10"/>
      <c r="C8" s="38"/>
      <c r="D8" s="10"/>
      <c r="E8" s="38"/>
      <c r="F8" s="10"/>
      <c r="G8" s="38"/>
      <c r="H8" s="10"/>
      <c r="I8" s="10"/>
      <c r="J8" s="10"/>
      <c r="K8" s="10"/>
    </row>
    <row r="9" spans="1:11" x14ac:dyDescent="0.25">
      <c r="A9" s="1" t="s">
        <v>620</v>
      </c>
      <c r="B9" s="10">
        <v>323216.43603799999</v>
      </c>
      <c r="C9" s="10">
        <v>341476.01644400007</v>
      </c>
      <c r="D9" s="10">
        <v>298968.03266500001</v>
      </c>
      <c r="E9" s="10">
        <v>256099.68667800003</v>
      </c>
      <c r="F9" s="10">
        <v>224926.25903800002</v>
      </c>
      <c r="G9" s="10">
        <v>244532.94784899999</v>
      </c>
      <c r="H9" s="3">
        <v>260979.02535899993</v>
      </c>
      <c r="I9" s="3">
        <v>270533.49719699996</v>
      </c>
      <c r="J9" s="3">
        <v>311130.26263599994</v>
      </c>
      <c r="K9" s="3">
        <v>307559.310987</v>
      </c>
    </row>
    <row r="10" spans="1:11" x14ac:dyDescent="0.2">
      <c r="A10" s="1" t="s">
        <v>628</v>
      </c>
      <c r="B10" s="10">
        <v>5948.3429969999997</v>
      </c>
      <c r="C10" s="10">
        <v>3633.2538279999999</v>
      </c>
      <c r="D10" s="10">
        <v>3491.0802450000006</v>
      </c>
      <c r="E10" s="10">
        <v>5889.919116</v>
      </c>
      <c r="F10" s="10">
        <v>5272.8233469999996</v>
      </c>
      <c r="G10" s="10">
        <v>4703.2096270000011</v>
      </c>
      <c r="H10" s="3">
        <v>5493.3050339999991</v>
      </c>
      <c r="I10" s="3">
        <v>6760.9853989999992</v>
      </c>
      <c r="J10" s="3">
        <v>4394.5531479999991</v>
      </c>
      <c r="K10" s="3">
        <v>6615.0990849999998</v>
      </c>
    </row>
    <row r="11" spans="1:11" x14ac:dyDescent="0.25">
      <c r="B11" s="10"/>
      <c r="C11" s="10"/>
      <c r="D11" s="10"/>
      <c r="E11" s="10"/>
      <c r="F11" s="10"/>
      <c r="G11" s="10"/>
      <c r="H11" s="10"/>
      <c r="I11" s="3"/>
      <c r="J11" s="3"/>
      <c r="K11" s="3"/>
    </row>
    <row r="12" spans="1:11" x14ac:dyDescent="0.25">
      <c r="D12" s="10"/>
      <c r="E12" s="10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5"/>
  <sheetViews>
    <sheetView workbookViewId="0">
      <selection activeCell="L11" sqref="L11:L13"/>
    </sheetView>
  </sheetViews>
  <sheetFormatPr baseColWidth="10" defaultColWidth="11.5703125" defaultRowHeight="12" x14ac:dyDescent="0.2"/>
  <cols>
    <col min="1" max="1" width="21" style="1" customWidth="1"/>
    <col min="2" max="2" width="7.5703125" style="9" customWidth="1"/>
    <col min="3" max="9" width="8" style="9" customWidth="1"/>
    <col min="10" max="12" width="8" style="1" customWidth="1"/>
    <col min="13" max="16384" width="11.5703125" style="1"/>
  </cols>
  <sheetData>
    <row r="1" spans="1:12" x14ac:dyDescent="0.2">
      <c r="A1" s="2" t="s">
        <v>925</v>
      </c>
    </row>
    <row r="2" spans="1:12" x14ac:dyDescent="0.25">
      <c r="A2" s="1" t="s">
        <v>355</v>
      </c>
    </row>
    <row r="5" spans="1:12" x14ac:dyDescent="0.25">
      <c r="A5" s="4" t="s">
        <v>101</v>
      </c>
      <c r="B5" s="7"/>
      <c r="C5" s="7">
        <v>2007</v>
      </c>
      <c r="D5" s="7">
        <v>2008</v>
      </c>
      <c r="E5" s="7">
        <v>2009</v>
      </c>
      <c r="F5" s="7">
        <v>2010</v>
      </c>
      <c r="G5" s="7">
        <v>2011</v>
      </c>
      <c r="H5" s="7">
        <v>2012</v>
      </c>
      <c r="I5" s="7">
        <v>2013</v>
      </c>
      <c r="J5" s="7">
        <v>2014</v>
      </c>
      <c r="K5" s="7">
        <v>2015</v>
      </c>
      <c r="L5" s="7">
        <v>2016</v>
      </c>
    </row>
    <row r="6" spans="1:12" x14ac:dyDescent="0.25">
      <c r="A6" s="9" t="s">
        <v>186</v>
      </c>
      <c r="B6" s="9" t="s">
        <v>187</v>
      </c>
      <c r="C6" s="10">
        <v>1032.9556582579808</v>
      </c>
      <c r="D6" s="10">
        <v>1135.6647188208904</v>
      </c>
      <c r="E6" s="10">
        <v>1115.8065786717914</v>
      </c>
      <c r="F6" s="10">
        <v>1578.8088600715344</v>
      </c>
      <c r="G6" s="10">
        <v>2426.735952128829</v>
      </c>
      <c r="H6" s="10">
        <v>2575.3341204307012</v>
      </c>
      <c r="I6" s="10">
        <v>1776.0595258877415</v>
      </c>
      <c r="J6" s="10">
        <v>1522.5135211197114</v>
      </c>
      <c r="K6" s="10">
        <v>1541.6724338588276</v>
      </c>
      <c r="L6" s="10">
        <v>1655.9292457940699</v>
      </c>
    </row>
    <row r="7" spans="1:12" x14ac:dyDescent="0.25">
      <c r="A7" s="9" t="s">
        <v>188</v>
      </c>
      <c r="B7" s="9" t="s">
        <v>194</v>
      </c>
      <c r="C7" s="60">
        <v>416.63830099999996</v>
      </c>
      <c r="D7" s="60">
        <v>524.99695399999996</v>
      </c>
      <c r="E7" s="60">
        <v>681.50997000000007</v>
      </c>
      <c r="F7" s="60">
        <v>769.96655399999997</v>
      </c>
      <c r="G7" s="60">
        <v>987.66261499999996</v>
      </c>
      <c r="H7" s="60">
        <v>1169.6602899999998</v>
      </c>
      <c r="I7" s="60">
        <v>855.15530999999999</v>
      </c>
      <c r="J7" s="60">
        <v>771.45482600000003</v>
      </c>
      <c r="K7" s="60">
        <v>934.00496799999996</v>
      </c>
      <c r="L7" s="60">
        <v>941.4404310000001</v>
      </c>
    </row>
    <row r="8" spans="1:12" x14ac:dyDescent="0.25">
      <c r="A8" s="9" t="s">
        <v>190</v>
      </c>
      <c r="B8" s="9" t="s">
        <v>195</v>
      </c>
      <c r="C8" s="40">
        <v>118.41</v>
      </c>
      <c r="D8" s="40">
        <v>94.56</v>
      </c>
      <c r="E8" s="40">
        <v>78.3</v>
      </c>
      <c r="F8" s="40">
        <v>97.41</v>
      </c>
      <c r="G8" s="40">
        <v>108.76</v>
      </c>
      <c r="H8" s="40">
        <v>93.5</v>
      </c>
      <c r="I8" s="40">
        <v>97.12</v>
      </c>
      <c r="J8" s="40">
        <v>95.07</v>
      </c>
      <c r="K8" s="40">
        <v>80.900000000000006</v>
      </c>
      <c r="L8" s="40">
        <v>84.89</v>
      </c>
    </row>
    <row r="9" spans="1:12" x14ac:dyDescent="0.25">
      <c r="B9" s="1"/>
      <c r="C9" s="1"/>
      <c r="D9" s="1"/>
      <c r="E9" s="1"/>
      <c r="F9" s="1"/>
      <c r="G9" s="1"/>
      <c r="H9" s="1"/>
      <c r="I9" s="1"/>
    </row>
    <row r="10" spans="1:12" x14ac:dyDescent="0.25">
      <c r="B10" s="1"/>
      <c r="C10" s="1"/>
      <c r="D10" s="1"/>
      <c r="E10" s="1"/>
      <c r="F10" s="1"/>
      <c r="G10" s="1"/>
      <c r="H10" s="1"/>
      <c r="I10" s="1"/>
    </row>
    <row r="11" spans="1:12" x14ac:dyDescent="0.25">
      <c r="B11" s="1"/>
      <c r="C11" s="1"/>
      <c r="D11" s="1"/>
      <c r="E11" s="1"/>
      <c r="F11" s="1"/>
      <c r="G11" s="1"/>
      <c r="H11" s="1"/>
      <c r="I11" s="1"/>
      <c r="L11" s="240"/>
    </row>
    <row r="12" spans="1:12" x14ac:dyDescent="0.25">
      <c r="B12" s="1"/>
      <c r="C12" s="1"/>
      <c r="D12" s="1"/>
      <c r="E12" s="1"/>
      <c r="F12" s="1"/>
      <c r="G12" s="1"/>
      <c r="H12" s="1"/>
      <c r="I12" s="1"/>
      <c r="L12" s="242"/>
    </row>
    <row r="13" spans="1:12" x14ac:dyDescent="0.25">
      <c r="B13" s="1"/>
      <c r="C13" s="1"/>
      <c r="D13" s="1"/>
      <c r="E13" s="1"/>
      <c r="F13" s="1"/>
      <c r="G13" s="1"/>
      <c r="H13" s="1"/>
      <c r="I13" s="1"/>
      <c r="L13" s="242"/>
    </row>
    <row r="14" spans="1:12" x14ac:dyDescent="0.2">
      <c r="A14" s="5" t="s">
        <v>277</v>
      </c>
      <c r="B14" s="11"/>
      <c r="C14" s="11"/>
      <c r="D14" s="11"/>
      <c r="E14" s="11"/>
      <c r="F14" s="11"/>
      <c r="G14" s="11"/>
      <c r="H14" s="11"/>
      <c r="I14" s="11"/>
      <c r="J14" s="5"/>
      <c r="K14" s="5"/>
      <c r="L14" s="5"/>
    </row>
    <row r="15" spans="1:12" x14ac:dyDescent="0.2">
      <c r="A15" s="6" t="s">
        <v>278</v>
      </c>
      <c r="B15" s="12"/>
      <c r="C15" s="12"/>
      <c r="D15" s="12"/>
      <c r="E15" s="12"/>
      <c r="F15" s="12"/>
      <c r="G15" s="12"/>
      <c r="H15" s="12"/>
      <c r="I15" s="12"/>
      <c r="J15" s="6"/>
      <c r="K15" s="6"/>
      <c r="L15" s="6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5"/>
  <sheetViews>
    <sheetView workbookViewId="0">
      <selection activeCell="E1" sqref="E1:I1048576"/>
    </sheetView>
  </sheetViews>
  <sheetFormatPr baseColWidth="10" defaultColWidth="11.5703125" defaultRowHeight="12" x14ac:dyDescent="0.2"/>
  <cols>
    <col min="1" max="1" width="21" style="1" customWidth="1"/>
    <col min="2" max="3" width="20.5703125" style="9" customWidth="1"/>
    <col min="4" max="16384" width="11.5703125" style="1"/>
  </cols>
  <sheetData>
    <row r="1" spans="1:3" ht="14.45" x14ac:dyDescent="0.25">
      <c r="A1" s="47" t="s">
        <v>943</v>
      </c>
    </row>
    <row r="2" spans="1:3" x14ac:dyDescent="0.25">
      <c r="A2" s="1" t="s">
        <v>540</v>
      </c>
    </row>
    <row r="5" spans="1:3" x14ac:dyDescent="0.2">
      <c r="A5" s="4" t="s">
        <v>279</v>
      </c>
      <c r="B5" s="7" t="s">
        <v>280</v>
      </c>
      <c r="C5" s="7" t="s">
        <v>149</v>
      </c>
    </row>
    <row r="6" spans="1:3" x14ac:dyDescent="0.25">
      <c r="A6" s="1" t="s">
        <v>281</v>
      </c>
      <c r="B6" s="10" t="s">
        <v>282</v>
      </c>
      <c r="C6" s="10" t="s">
        <v>149</v>
      </c>
    </row>
    <row r="7" spans="1:3" x14ac:dyDescent="0.25">
      <c r="B7" s="10"/>
      <c r="C7" s="10"/>
    </row>
    <row r="8" spans="1:3" x14ac:dyDescent="0.25">
      <c r="A8" s="1" t="s">
        <v>170</v>
      </c>
      <c r="B8" s="37">
        <v>560.42635970000003</v>
      </c>
      <c r="C8" s="8">
        <f>B8/$B$20</f>
        <v>0.33843617480845817</v>
      </c>
    </row>
    <row r="9" spans="1:3" x14ac:dyDescent="0.2">
      <c r="A9" s="1" t="s">
        <v>637</v>
      </c>
      <c r="B9" s="37">
        <v>387.48527293000001</v>
      </c>
      <c r="C9" s="8">
        <f t="shared" ref="C9:C20" si="0">B9/$B$20</f>
        <v>0.23399868920377015</v>
      </c>
    </row>
    <row r="10" spans="1:3" x14ac:dyDescent="0.2">
      <c r="A10" s="1" t="s">
        <v>328</v>
      </c>
      <c r="B10" s="37">
        <v>295.15179398000004</v>
      </c>
      <c r="C10" s="8">
        <f t="shared" si="0"/>
        <v>0.17823937509990986</v>
      </c>
    </row>
    <row r="11" spans="1:3" x14ac:dyDescent="0.2">
      <c r="A11" s="1" t="s">
        <v>349</v>
      </c>
      <c r="B11" s="37">
        <v>134.86160952</v>
      </c>
      <c r="C11" s="8">
        <f t="shared" si="0"/>
        <v>8.1441649673461541E-2</v>
      </c>
    </row>
    <row r="12" spans="1:3" x14ac:dyDescent="0.2">
      <c r="A12" s="1" t="s">
        <v>283</v>
      </c>
      <c r="B12" s="37">
        <v>88.744015919999995</v>
      </c>
      <c r="C12" s="8">
        <f t="shared" si="0"/>
        <v>5.3591671350332652E-2</v>
      </c>
    </row>
    <row r="13" spans="1:3" x14ac:dyDescent="0.25">
      <c r="A13" s="1" t="s">
        <v>289</v>
      </c>
      <c r="B13" s="37">
        <v>57.02482388</v>
      </c>
      <c r="C13" s="8">
        <f t="shared" si="0"/>
        <v>3.4436751464374811E-2</v>
      </c>
    </row>
    <row r="14" spans="1:3" x14ac:dyDescent="0.25">
      <c r="A14" s="1" t="s">
        <v>174</v>
      </c>
      <c r="B14" s="37">
        <v>37.298393159999996</v>
      </c>
      <c r="C14" s="32">
        <f t="shared" si="0"/>
        <v>2.2524146641370691E-2</v>
      </c>
    </row>
    <row r="15" spans="1:3" x14ac:dyDescent="0.25">
      <c r="A15" s="1" t="s">
        <v>175</v>
      </c>
      <c r="B15" s="37">
        <v>31.5866328</v>
      </c>
      <c r="C15" s="32">
        <f t="shared" si="0"/>
        <v>1.9074868615448135E-2</v>
      </c>
    </row>
    <row r="16" spans="1:3" x14ac:dyDescent="0.2">
      <c r="A16" s="1" t="s">
        <v>356</v>
      </c>
      <c r="B16" s="37">
        <v>29.753171100000003</v>
      </c>
      <c r="C16" s="32">
        <f t="shared" si="0"/>
        <v>1.7967658446501094E-2</v>
      </c>
    </row>
    <row r="17" spans="1:3" x14ac:dyDescent="0.25">
      <c r="A17" s="1" t="s">
        <v>176</v>
      </c>
      <c r="B17" s="37">
        <v>11.396426589999999</v>
      </c>
      <c r="C17" s="32">
        <f t="shared" si="0"/>
        <v>6.8821941631540288E-3</v>
      </c>
    </row>
    <row r="18" spans="1:3" x14ac:dyDescent="0.25">
      <c r="A18" s="1" t="s">
        <v>286</v>
      </c>
      <c r="B18" s="37">
        <v>22.200746214069738</v>
      </c>
      <c r="C18" s="32">
        <f t="shared" si="0"/>
        <v>1.3406820533218972E-2</v>
      </c>
    </row>
    <row r="19" spans="1:3" x14ac:dyDescent="0.25">
      <c r="B19" s="10"/>
    </row>
    <row r="20" spans="1:3" x14ac:dyDescent="0.25">
      <c r="A20" s="21" t="s">
        <v>287</v>
      </c>
      <c r="B20" s="23">
        <f>SUM(B8:B19)</f>
        <v>1655.9292457940696</v>
      </c>
      <c r="C20" s="33">
        <f t="shared" si="0"/>
        <v>1</v>
      </c>
    </row>
    <row r="24" spans="1:3" x14ac:dyDescent="0.2">
      <c r="A24" s="5" t="s">
        <v>277</v>
      </c>
      <c r="B24" s="11"/>
      <c r="C24" s="11"/>
    </row>
    <row r="25" spans="1:3" x14ac:dyDescent="0.2">
      <c r="A25" s="6" t="s">
        <v>278</v>
      </c>
      <c r="B25" s="12"/>
      <c r="C25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5"/>
  <sheetViews>
    <sheetView workbookViewId="0">
      <selection activeCell="I18" sqref="I18"/>
    </sheetView>
  </sheetViews>
  <sheetFormatPr baseColWidth="10" defaultColWidth="11.5703125" defaultRowHeight="12" x14ac:dyDescent="0.2"/>
  <cols>
    <col min="1" max="1" width="21" style="1" customWidth="1"/>
    <col min="2" max="11" width="9.42578125" style="9" customWidth="1"/>
    <col min="12" max="16384" width="11.5703125" style="1"/>
  </cols>
  <sheetData>
    <row r="1" spans="1:11" x14ac:dyDescent="0.2">
      <c r="A1" s="2" t="s">
        <v>867</v>
      </c>
    </row>
    <row r="2" spans="1:11" x14ac:dyDescent="0.25">
      <c r="A2" s="1" t="s">
        <v>630</v>
      </c>
    </row>
    <row r="5" spans="1:11" x14ac:dyDescent="0.25">
      <c r="A5" s="4"/>
      <c r="B5" s="74">
        <v>2007</v>
      </c>
      <c r="C5" s="74">
        <v>2008</v>
      </c>
      <c r="D5" s="74">
        <v>2009</v>
      </c>
      <c r="E5" s="74">
        <v>2010</v>
      </c>
      <c r="F5" s="74">
        <v>2011</v>
      </c>
      <c r="G5" s="74">
        <v>2012</v>
      </c>
      <c r="H5" s="74">
        <v>2013</v>
      </c>
      <c r="I5" s="74">
        <v>2014</v>
      </c>
      <c r="J5" s="74">
        <v>2015</v>
      </c>
      <c r="K5" s="74" t="s">
        <v>705</v>
      </c>
    </row>
    <row r="6" spans="1:11" x14ac:dyDescent="0.2">
      <c r="A6" s="1" t="s">
        <v>977</v>
      </c>
      <c r="B6" s="296">
        <v>5.1035972635999993</v>
      </c>
      <c r="C6" s="296">
        <v>5.1607070164</v>
      </c>
      <c r="D6" s="296">
        <v>4.4187683256000012</v>
      </c>
      <c r="E6" s="296">
        <v>6.0426442223000008</v>
      </c>
      <c r="F6" s="296">
        <v>7.0109378915999994</v>
      </c>
      <c r="G6" s="296">
        <v>6.6845393917999996</v>
      </c>
      <c r="H6" s="296">
        <v>6.6806587899999998</v>
      </c>
      <c r="I6" s="296">
        <v>7.1925919307999999</v>
      </c>
      <c r="J6" s="296">
        <v>7.3208068477000001</v>
      </c>
      <c r="K6" s="296">
        <v>7.6631239877000006</v>
      </c>
    </row>
    <row r="7" spans="1:11" x14ac:dyDescent="0.25">
      <c r="A7" s="1" t="s">
        <v>359</v>
      </c>
      <c r="B7" s="218">
        <v>39.840000000000003</v>
      </c>
      <c r="C7" s="218">
        <v>57.5</v>
      </c>
      <c r="D7" s="218">
        <v>43.78</v>
      </c>
      <c r="E7" s="218">
        <v>68.17</v>
      </c>
      <c r="F7" s="218">
        <v>167.79</v>
      </c>
      <c r="G7" s="218">
        <v>128.53</v>
      </c>
      <c r="H7" s="218">
        <v>135.36000000000001</v>
      </c>
      <c r="I7" s="218">
        <v>96.84</v>
      </c>
      <c r="J7" s="218">
        <v>55.21</v>
      </c>
      <c r="K7" s="218">
        <v>57.705833333333345</v>
      </c>
    </row>
    <row r="11" spans="1:11" x14ac:dyDescent="0.25">
      <c r="A11" s="17" t="s">
        <v>229</v>
      </c>
      <c r="B11" s="106" t="s">
        <v>606</v>
      </c>
      <c r="C11" s="18"/>
      <c r="D11" s="18"/>
      <c r="E11" s="18"/>
      <c r="F11" s="18"/>
      <c r="G11" s="18"/>
      <c r="H11" s="18"/>
      <c r="I11" s="18"/>
      <c r="J11" s="18"/>
      <c r="K11" s="18"/>
    </row>
    <row r="15" spans="1:11" x14ac:dyDescent="0.25">
      <c r="B15" s="49"/>
      <c r="C15" s="49"/>
      <c r="D15" s="49"/>
      <c r="E15" s="49"/>
      <c r="F15" s="49"/>
      <c r="G15" s="32"/>
      <c r="H15" s="49"/>
      <c r="I15" s="49"/>
      <c r="J15" s="49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4"/>
  <sheetViews>
    <sheetView workbookViewId="0">
      <selection activeCell="L10" sqref="L10"/>
    </sheetView>
  </sheetViews>
  <sheetFormatPr baseColWidth="10" defaultColWidth="11.5703125" defaultRowHeight="12" x14ac:dyDescent="0.2"/>
  <cols>
    <col min="1" max="1" width="21" style="1" customWidth="1"/>
    <col min="2" max="2" width="10" style="9" customWidth="1"/>
    <col min="3" max="9" width="6.5703125" style="9" customWidth="1"/>
    <col min="10" max="12" width="6.5703125" style="1" customWidth="1"/>
    <col min="13" max="16384" width="11.5703125" style="1"/>
  </cols>
  <sheetData>
    <row r="1" spans="1:12" x14ac:dyDescent="0.2">
      <c r="A1" s="2" t="s">
        <v>926</v>
      </c>
    </row>
    <row r="2" spans="1:12" x14ac:dyDescent="0.25">
      <c r="A2" s="1" t="s">
        <v>360</v>
      </c>
    </row>
    <row r="5" spans="1:12" x14ac:dyDescent="0.25">
      <c r="A5" s="4" t="s">
        <v>361</v>
      </c>
      <c r="B5" s="7"/>
      <c r="C5" s="7">
        <v>2007</v>
      </c>
      <c r="D5" s="7">
        <v>2008</v>
      </c>
      <c r="E5" s="7">
        <v>2009</v>
      </c>
      <c r="F5" s="7">
        <v>2010</v>
      </c>
      <c r="G5" s="7">
        <v>2011</v>
      </c>
      <c r="H5" s="7">
        <v>2012</v>
      </c>
      <c r="I5" s="7">
        <v>2013</v>
      </c>
      <c r="J5" s="7">
        <v>2014</v>
      </c>
      <c r="K5" s="7">
        <v>2015</v>
      </c>
      <c r="L5" s="7">
        <v>2016</v>
      </c>
    </row>
    <row r="6" spans="1:12" x14ac:dyDescent="0.25">
      <c r="A6" s="9" t="s">
        <v>186</v>
      </c>
      <c r="B6" s="9" t="s">
        <v>187</v>
      </c>
      <c r="C6" s="10">
        <v>285.41642566243098</v>
      </c>
      <c r="D6" s="10">
        <v>385.08789704585701</v>
      </c>
      <c r="E6" s="10">
        <v>297.68320635250899</v>
      </c>
      <c r="F6" s="10">
        <v>523.27650585695505</v>
      </c>
      <c r="G6" s="10">
        <v>1030.072291616872</v>
      </c>
      <c r="H6" s="10">
        <v>844.8284799506572</v>
      </c>
      <c r="I6" s="10">
        <v>856.80847467289618</v>
      </c>
      <c r="J6" s="10">
        <v>646.70480025804579</v>
      </c>
      <c r="K6" s="10">
        <v>350.00259655641497</v>
      </c>
      <c r="L6" s="10">
        <v>343.75473560885104</v>
      </c>
    </row>
    <row r="7" spans="1:12" x14ac:dyDescent="0.25">
      <c r="A7" s="9" t="s">
        <v>188</v>
      </c>
      <c r="B7" s="9" t="s">
        <v>978</v>
      </c>
      <c r="C7" s="60">
        <v>7.1777029999999993</v>
      </c>
      <c r="D7" s="60">
        <v>6.8411140000000001</v>
      </c>
      <c r="E7" s="60">
        <v>6.7791249999999996</v>
      </c>
      <c r="F7" s="60">
        <v>7.959607000000001</v>
      </c>
      <c r="G7" s="60">
        <v>9.2557340000000003</v>
      </c>
      <c r="H7" s="60">
        <v>9.7848829999999989</v>
      </c>
      <c r="I7" s="60">
        <v>10.373199999999999</v>
      </c>
      <c r="J7" s="60">
        <v>11.368120999999999</v>
      </c>
      <c r="K7" s="60">
        <v>11.646831000000001</v>
      </c>
      <c r="L7" s="60">
        <v>11.359424000000001</v>
      </c>
    </row>
    <row r="8" spans="1:12" x14ac:dyDescent="0.25">
      <c r="A8" s="9" t="s">
        <v>190</v>
      </c>
      <c r="B8" s="9" t="s">
        <v>198</v>
      </c>
      <c r="C8" s="40">
        <v>39.840000000000003</v>
      </c>
      <c r="D8" s="40">
        <v>57.5</v>
      </c>
      <c r="E8" s="40">
        <v>43.78</v>
      </c>
      <c r="F8" s="40">
        <v>68.17</v>
      </c>
      <c r="G8" s="40">
        <v>167.79</v>
      </c>
      <c r="H8" s="40">
        <v>128.53</v>
      </c>
      <c r="I8" s="40">
        <v>135.36000000000001</v>
      </c>
      <c r="J8" s="40">
        <v>96.84</v>
      </c>
      <c r="K8" s="40">
        <v>55.21</v>
      </c>
      <c r="L8" s="40">
        <v>57.705833333333345</v>
      </c>
    </row>
    <row r="13" spans="1:12" x14ac:dyDescent="0.2">
      <c r="A13" s="5" t="s">
        <v>277</v>
      </c>
      <c r="B13" s="11"/>
      <c r="C13" s="11"/>
      <c r="D13" s="11"/>
      <c r="E13" s="11"/>
      <c r="F13" s="11"/>
      <c r="G13" s="11"/>
      <c r="H13" s="11"/>
      <c r="I13" s="11"/>
      <c r="J13" s="5"/>
      <c r="K13" s="5"/>
      <c r="L13" s="5"/>
    </row>
    <row r="14" spans="1:12" x14ac:dyDescent="0.2">
      <c r="A14" s="6" t="s">
        <v>278</v>
      </c>
      <c r="B14" s="12"/>
      <c r="C14" s="12"/>
      <c r="D14" s="12"/>
      <c r="E14" s="12"/>
      <c r="F14" s="12"/>
      <c r="G14" s="12"/>
      <c r="H14" s="12"/>
      <c r="I14" s="12"/>
      <c r="J14" s="6"/>
      <c r="K14" s="6"/>
      <c r="L14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3"/>
  <sheetViews>
    <sheetView workbookViewId="0">
      <selection activeCell="F9" sqref="F9"/>
    </sheetView>
  </sheetViews>
  <sheetFormatPr baseColWidth="10" defaultColWidth="11.5703125" defaultRowHeight="12" x14ac:dyDescent="0.2"/>
  <cols>
    <col min="1" max="1" width="8" style="1" customWidth="1"/>
    <col min="2" max="2" width="57" style="9" customWidth="1"/>
    <col min="3" max="3" width="23.5703125" style="9" customWidth="1"/>
    <col min="4" max="16384" width="11.5703125" style="1"/>
  </cols>
  <sheetData>
    <row r="1" spans="1:5" x14ac:dyDescent="0.2">
      <c r="A1" s="2" t="s">
        <v>892</v>
      </c>
    </row>
    <row r="2" spans="1:5" x14ac:dyDescent="0.25">
      <c r="A2" s="1" t="s">
        <v>36</v>
      </c>
    </row>
    <row r="4" spans="1:5" x14ac:dyDescent="0.2">
      <c r="A4" s="4"/>
      <c r="B4" s="4" t="s">
        <v>37</v>
      </c>
      <c r="C4" s="7" t="s">
        <v>38</v>
      </c>
      <c r="D4" s="7" t="s">
        <v>39</v>
      </c>
      <c r="E4" s="7" t="s">
        <v>27</v>
      </c>
    </row>
    <row r="5" spans="1:5" x14ac:dyDescent="0.25">
      <c r="A5" s="19"/>
      <c r="B5" s="15"/>
      <c r="C5" s="15"/>
      <c r="D5" s="15"/>
      <c r="E5" s="15"/>
    </row>
    <row r="6" spans="1:5" x14ac:dyDescent="0.25">
      <c r="A6" s="1" t="s">
        <v>550</v>
      </c>
      <c r="B6" s="10" t="s">
        <v>893</v>
      </c>
      <c r="C6" s="10">
        <v>256</v>
      </c>
      <c r="D6" s="226">
        <v>23393385</v>
      </c>
      <c r="E6" s="32">
        <v>0.18201914916065445</v>
      </c>
    </row>
    <row r="7" spans="1:5" x14ac:dyDescent="0.2">
      <c r="A7" s="25">
        <v>2</v>
      </c>
      <c r="B7" s="10" t="s">
        <v>894</v>
      </c>
      <c r="C7" s="10">
        <v>54</v>
      </c>
      <c r="D7" s="226">
        <v>16580666</v>
      </c>
      <c r="E7" s="32">
        <v>0.12901077453463838</v>
      </c>
    </row>
    <row r="8" spans="1:5" x14ac:dyDescent="0.25">
      <c r="A8" s="1" t="s">
        <v>551</v>
      </c>
      <c r="B8" s="9" t="s">
        <v>895</v>
      </c>
      <c r="C8" s="9">
        <v>65</v>
      </c>
      <c r="D8" s="226">
        <v>14461875</v>
      </c>
      <c r="E8" s="32">
        <v>0.11252489465580716</v>
      </c>
    </row>
    <row r="9" spans="1:5" x14ac:dyDescent="0.25">
      <c r="A9" s="1" t="s">
        <v>552</v>
      </c>
      <c r="B9" s="9" t="s">
        <v>40</v>
      </c>
      <c r="C9" s="9">
        <v>15</v>
      </c>
      <c r="D9" s="226">
        <v>14798682</v>
      </c>
      <c r="E9" s="32">
        <v>0.11514552110945432</v>
      </c>
    </row>
    <row r="10" spans="1:5" x14ac:dyDescent="0.25">
      <c r="A10" s="1" t="s">
        <v>553</v>
      </c>
      <c r="B10" s="9" t="s">
        <v>896</v>
      </c>
      <c r="C10" s="9">
        <v>8957</v>
      </c>
      <c r="D10" s="226">
        <v>5845981</v>
      </c>
      <c r="E10" s="32">
        <v>4.5486383763160047E-2</v>
      </c>
    </row>
    <row r="11" spans="1:5" x14ac:dyDescent="0.25">
      <c r="A11" s="1" t="s">
        <v>554</v>
      </c>
      <c r="B11" s="9" t="s">
        <v>897</v>
      </c>
      <c r="C11" s="10">
        <v>61</v>
      </c>
      <c r="D11" s="226">
        <v>4156521</v>
      </c>
      <c r="E11" s="32">
        <v>3.2341040678311096E-2</v>
      </c>
    </row>
    <row r="12" spans="1:5" x14ac:dyDescent="0.25">
      <c r="A12" s="1" t="s">
        <v>555</v>
      </c>
      <c r="B12" s="9" t="s">
        <v>898</v>
      </c>
      <c r="C12" s="9">
        <v>54</v>
      </c>
      <c r="D12" s="226">
        <v>839328</v>
      </c>
      <c r="E12" s="32">
        <v>6.5306396841121441E-3</v>
      </c>
    </row>
    <row r="13" spans="1:5" x14ac:dyDescent="0.25">
      <c r="A13" s="1" t="s">
        <v>556</v>
      </c>
      <c r="B13" s="9" t="s">
        <v>899</v>
      </c>
      <c r="C13" s="10">
        <v>2</v>
      </c>
      <c r="D13" s="226">
        <v>357267.82</v>
      </c>
      <c r="E13" s="32">
        <v>2.7798279136979041E-3</v>
      </c>
    </row>
    <row r="14" spans="1:5" x14ac:dyDescent="0.25">
      <c r="A14" s="1" t="s">
        <v>557</v>
      </c>
      <c r="B14" s="9" t="s">
        <v>900</v>
      </c>
      <c r="C14" s="9">
        <v>2081</v>
      </c>
      <c r="D14" s="226">
        <v>346438</v>
      </c>
      <c r="E14" s="32">
        <v>2.6955632969285466E-3</v>
      </c>
    </row>
    <row r="15" spans="1:5" x14ac:dyDescent="0.25">
      <c r="A15" s="1" t="s">
        <v>558</v>
      </c>
      <c r="B15" s="9" t="s">
        <v>901</v>
      </c>
      <c r="C15" s="9">
        <v>6</v>
      </c>
      <c r="D15" s="226">
        <v>223665</v>
      </c>
      <c r="E15" s="32">
        <v>1.740291667794882E-3</v>
      </c>
    </row>
    <row r="16" spans="1:5" x14ac:dyDescent="0.25">
      <c r="A16" s="1" t="s">
        <v>902</v>
      </c>
      <c r="B16" s="9" t="s">
        <v>41</v>
      </c>
      <c r="C16" s="9">
        <v>20</v>
      </c>
      <c r="D16" s="10">
        <v>4188.8599999999997</v>
      </c>
      <c r="E16" s="50">
        <v>3.2592663830099786E-5</v>
      </c>
    </row>
    <row r="17" spans="1:5" x14ac:dyDescent="0.25">
      <c r="A17" s="21" t="s">
        <v>35</v>
      </c>
      <c r="B17" s="22"/>
      <c r="C17" s="23">
        <f>SUM(C6:C16)</f>
        <v>11571</v>
      </c>
      <c r="D17" s="23">
        <f>SUM(D6:D16)</f>
        <v>81007997.679999992</v>
      </c>
      <c r="E17" s="52">
        <f>SUM(E6:E16)</f>
        <v>0.630306679128389</v>
      </c>
    </row>
    <row r="22" spans="1:5" x14ac:dyDescent="0.2">
      <c r="A22" s="13" t="s">
        <v>42</v>
      </c>
      <c r="B22" s="13" t="s">
        <v>903</v>
      </c>
      <c r="C22" s="13"/>
      <c r="D22" s="13"/>
      <c r="E22" s="13"/>
    </row>
    <row r="23" spans="1:5" x14ac:dyDescent="0.25">
      <c r="A23" s="14" t="s">
        <v>43</v>
      </c>
      <c r="B23" s="14"/>
      <c r="C23" s="14"/>
      <c r="D23" s="14"/>
      <c r="E23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2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3" width="20.5703125" style="9" customWidth="1"/>
    <col min="4" max="16384" width="11.5703125" style="1"/>
  </cols>
  <sheetData>
    <row r="1" spans="1:3" ht="14.45" x14ac:dyDescent="0.25">
      <c r="A1" s="47" t="s">
        <v>646</v>
      </c>
    </row>
    <row r="2" spans="1:3" x14ac:dyDescent="0.25">
      <c r="A2" s="1" t="s">
        <v>647</v>
      </c>
    </row>
    <row r="5" spans="1:3" x14ac:dyDescent="0.2">
      <c r="A5" s="4" t="s">
        <v>279</v>
      </c>
      <c r="B5" s="7" t="s">
        <v>280</v>
      </c>
      <c r="C5" s="7" t="s">
        <v>149</v>
      </c>
    </row>
    <row r="6" spans="1:3" x14ac:dyDescent="0.25">
      <c r="A6" s="1" t="s">
        <v>281</v>
      </c>
      <c r="B6" s="10" t="s">
        <v>282</v>
      </c>
      <c r="C6" s="10" t="s">
        <v>149</v>
      </c>
    </row>
    <row r="7" spans="1:3" x14ac:dyDescent="0.25">
      <c r="A7" s="1" t="s">
        <v>170</v>
      </c>
      <c r="B7" s="37">
        <v>333.72490406999998</v>
      </c>
      <c r="C7" s="8">
        <f t="shared" ref="C7:C14" si="0">B7/$B$17</f>
        <v>0.97078975627729314</v>
      </c>
    </row>
    <row r="8" spans="1:3" x14ac:dyDescent="0.2">
      <c r="A8" s="1" t="s">
        <v>283</v>
      </c>
      <c r="B8" s="37">
        <v>8.8283368099999997</v>
      </c>
      <c r="C8" s="8">
        <f t="shared" si="0"/>
        <v>2.5681208790807146E-2</v>
      </c>
    </row>
    <row r="9" spans="1:3" x14ac:dyDescent="0.2">
      <c r="A9" s="1" t="s">
        <v>349</v>
      </c>
      <c r="B9" s="37">
        <v>1.1634275300000001</v>
      </c>
      <c r="C9" s="8">
        <f t="shared" si="0"/>
        <v>3.3843549418118594E-3</v>
      </c>
    </row>
    <row r="10" spans="1:3" x14ac:dyDescent="0.2">
      <c r="A10" s="1" t="s">
        <v>933</v>
      </c>
      <c r="B10" s="37">
        <v>2.8856090000000001E-2</v>
      </c>
      <c r="C10" s="8">
        <f t="shared" si="0"/>
        <v>8.3940983236719337E-5</v>
      </c>
    </row>
    <row r="11" spans="1:3" x14ac:dyDescent="0.25">
      <c r="A11" s="1" t="s">
        <v>650</v>
      </c>
      <c r="B11" s="88">
        <v>7.2722299999999993E-3</v>
      </c>
      <c r="C11" s="8">
        <f t="shared" si="0"/>
        <v>2.115456863780115E-5</v>
      </c>
    </row>
    <row r="12" spans="1:3" x14ac:dyDescent="0.25">
      <c r="A12" s="1" t="s">
        <v>176</v>
      </c>
      <c r="B12" s="37">
        <v>5.6018000000000005E-3</v>
      </c>
      <c r="C12" s="8">
        <f t="shared" si="0"/>
        <v>1.6295367802618249E-5</v>
      </c>
    </row>
    <row r="13" spans="1:3" x14ac:dyDescent="0.25">
      <c r="A13" s="1" t="s">
        <v>172</v>
      </c>
      <c r="B13" s="37">
        <v>4.4910000000000002E-3</v>
      </c>
      <c r="C13" s="8">
        <f t="shared" si="0"/>
        <v>1.3064103824049153E-5</v>
      </c>
    </row>
    <row r="14" spans="1:3" x14ac:dyDescent="0.25">
      <c r="A14" s="1" t="s">
        <v>175</v>
      </c>
      <c r="B14" s="88">
        <v>3.5149999999999999E-3</v>
      </c>
      <c r="C14" s="8">
        <f t="shared" si="0"/>
        <v>1.0224966586847645E-5</v>
      </c>
    </row>
    <row r="15" spans="1:3" x14ac:dyDescent="0.25">
      <c r="B15" s="37"/>
      <c r="C15" s="8"/>
    </row>
    <row r="16" spans="1:3" x14ac:dyDescent="0.25">
      <c r="B16" s="10"/>
    </row>
    <row r="17" spans="1:3" x14ac:dyDescent="0.25">
      <c r="A17" s="21" t="s">
        <v>287</v>
      </c>
      <c r="B17" s="23">
        <f>SUM(B7:B16)</f>
        <v>343.76640452999993</v>
      </c>
      <c r="C17" s="33">
        <f>B17/$B$17</f>
        <v>1</v>
      </c>
    </row>
    <row r="21" spans="1:3" x14ac:dyDescent="0.2">
      <c r="A21" s="5" t="s">
        <v>277</v>
      </c>
      <c r="B21" s="11"/>
      <c r="C21" s="11"/>
    </row>
    <row r="22" spans="1:3" x14ac:dyDescent="0.2">
      <c r="A22" s="6" t="s">
        <v>278</v>
      </c>
      <c r="B22" s="12"/>
      <c r="C22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1" x14ac:dyDescent="0.2">
      <c r="A1" s="2" t="s">
        <v>868</v>
      </c>
    </row>
    <row r="2" spans="1:11" x14ac:dyDescent="0.25">
      <c r="A2" s="1" t="s">
        <v>363</v>
      </c>
    </row>
    <row r="5" spans="1:11" x14ac:dyDescent="0.25">
      <c r="A5" s="4"/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2051</v>
      </c>
      <c r="K5" s="7" t="s">
        <v>705</v>
      </c>
    </row>
    <row r="6" spans="1:11" x14ac:dyDescent="0.2">
      <c r="A6" s="1" t="s">
        <v>358</v>
      </c>
      <c r="B6" s="40">
        <v>39.018999999999998</v>
      </c>
      <c r="C6" s="40">
        <v>39.037065935000001</v>
      </c>
      <c r="D6" s="40">
        <v>37.502627191000002</v>
      </c>
      <c r="E6" s="40">
        <v>33.847813441999996</v>
      </c>
      <c r="F6" s="40">
        <v>28.881790966000001</v>
      </c>
      <c r="G6" s="40">
        <v>26.104854507000002</v>
      </c>
      <c r="H6" s="40">
        <v>23.667787451999999</v>
      </c>
      <c r="I6" s="40">
        <v>23.105261868000003</v>
      </c>
      <c r="J6" s="40">
        <v>19.510729779000002</v>
      </c>
      <c r="K6" s="40">
        <v>18.789004762000001</v>
      </c>
    </row>
    <row r="7" spans="1:11" x14ac:dyDescent="0.25">
      <c r="A7" s="1" t="s">
        <v>362</v>
      </c>
      <c r="B7" s="60" t="s">
        <v>788</v>
      </c>
      <c r="C7" s="60" t="s">
        <v>789</v>
      </c>
      <c r="D7" s="60" t="s">
        <v>790</v>
      </c>
      <c r="E7" s="60" t="s">
        <v>791</v>
      </c>
      <c r="F7" s="60" t="s">
        <v>792</v>
      </c>
      <c r="G7" s="60" t="s">
        <v>793</v>
      </c>
      <c r="H7" s="60" t="s">
        <v>794</v>
      </c>
      <c r="I7" s="60" t="s">
        <v>795</v>
      </c>
      <c r="J7" s="60" t="s">
        <v>796</v>
      </c>
      <c r="K7" s="60" t="s">
        <v>797</v>
      </c>
    </row>
    <row r="12" spans="1:11" x14ac:dyDescent="0.25">
      <c r="A12" s="17" t="s">
        <v>229</v>
      </c>
      <c r="B12" s="106" t="s">
        <v>606</v>
      </c>
      <c r="C12" s="18"/>
      <c r="D12" s="18"/>
      <c r="E12" s="18"/>
      <c r="F12" s="18"/>
      <c r="G12" s="18"/>
      <c r="H12" s="18"/>
      <c r="I12" s="18"/>
      <c r="J12" s="18"/>
      <c r="K12" s="18"/>
    </row>
    <row r="14" spans="1:11" x14ac:dyDescent="0.25">
      <c r="I14" s="9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2"/>
  <sheetViews>
    <sheetView workbookViewId="0">
      <selection activeCell="L1" sqref="L1:M1048576"/>
    </sheetView>
  </sheetViews>
  <sheetFormatPr baseColWidth="10" defaultColWidth="11.5703125" defaultRowHeight="12" x14ac:dyDescent="0.2"/>
  <cols>
    <col min="1" max="1" width="21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3" x14ac:dyDescent="0.2">
      <c r="A1" s="2" t="s">
        <v>869</v>
      </c>
    </row>
    <row r="2" spans="1:13" x14ac:dyDescent="0.25">
      <c r="A2" s="1" t="s">
        <v>357</v>
      </c>
    </row>
    <row r="5" spans="1:13" x14ac:dyDescent="0.2">
      <c r="A5" s="4" t="s">
        <v>215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3" x14ac:dyDescent="0.25">
      <c r="A6" s="1" t="s">
        <v>35</v>
      </c>
      <c r="B6" s="10">
        <f t="shared" ref="B6:I6" si="0">SUM(B8:B18)</f>
        <v>302.81100000000004</v>
      </c>
      <c r="C6" s="10">
        <f t="shared" si="0"/>
        <v>298.72806593500002</v>
      </c>
      <c r="D6" s="10">
        <f t="shared" si="0"/>
        <v>245.57262719100001</v>
      </c>
      <c r="E6" s="10">
        <f t="shared" si="0"/>
        <v>266.57281344200004</v>
      </c>
      <c r="F6" s="10">
        <f t="shared" si="0"/>
        <v>265.111790966</v>
      </c>
      <c r="G6" s="10">
        <f t="shared" si="0"/>
        <v>243.26485450699997</v>
      </c>
      <c r="H6" s="10">
        <f t="shared" si="0"/>
        <v>293.73178745199994</v>
      </c>
      <c r="I6" s="10">
        <f t="shared" si="0"/>
        <v>285.83526186799992</v>
      </c>
      <c r="J6" s="10">
        <f>SUM(J8:J18)</f>
        <v>289.01072977899997</v>
      </c>
      <c r="K6" s="10">
        <f>SUM(K8:K18)</f>
        <v>279.45900476199995</v>
      </c>
      <c r="M6" s="251"/>
    </row>
    <row r="7" spans="1:13" x14ac:dyDescent="0.25">
      <c r="F7" s="10"/>
      <c r="H7" s="3"/>
    </row>
    <row r="8" spans="1:13" x14ac:dyDescent="0.25">
      <c r="A8" s="1" t="s">
        <v>217</v>
      </c>
      <c r="B8" s="54">
        <v>146</v>
      </c>
      <c r="C8" s="54">
        <v>110</v>
      </c>
      <c r="D8" s="54">
        <v>97.2</v>
      </c>
      <c r="E8" s="54">
        <v>115</v>
      </c>
      <c r="F8" s="54">
        <v>120</v>
      </c>
      <c r="G8" s="54">
        <v>110</v>
      </c>
      <c r="H8" s="54">
        <v>110</v>
      </c>
      <c r="I8" s="54">
        <v>96</v>
      </c>
      <c r="J8" s="54">
        <v>110</v>
      </c>
      <c r="K8" s="54">
        <v>100</v>
      </c>
    </row>
    <row r="9" spans="1:13" x14ac:dyDescent="0.25">
      <c r="A9" s="1" t="s">
        <v>227</v>
      </c>
      <c r="B9" s="54">
        <v>66.137</v>
      </c>
      <c r="C9" s="54">
        <v>96</v>
      </c>
      <c r="D9" s="54">
        <v>46.078000000000003</v>
      </c>
      <c r="E9" s="54">
        <v>43.258000000000003</v>
      </c>
      <c r="F9" s="54">
        <v>42</v>
      </c>
      <c r="G9" s="54">
        <v>41</v>
      </c>
      <c r="H9" s="54">
        <v>95.2</v>
      </c>
      <c r="I9" s="54">
        <v>76</v>
      </c>
      <c r="J9" s="54">
        <v>52</v>
      </c>
      <c r="K9" s="54">
        <v>55</v>
      </c>
    </row>
    <row r="10" spans="1:13" x14ac:dyDescent="0.25">
      <c r="A10" s="1" t="s">
        <v>593</v>
      </c>
      <c r="B10" s="54">
        <v>0.83</v>
      </c>
      <c r="C10" s="54">
        <v>0.74099999999999999</v>
      </c>
      <c r="D10" s="54">
        <v>1</v>
      </c>
      <c r="E10" s="54">
        <v>4</v>
      </c>
      <c r="F10" s="54">
        <v>11</v>
      </c>
      <c r="G10" s="54">
        <v>10.6</v>
      </c>
      <c r="H10" s="54">
        <v>11</v>
      </c>
      <c r="I10" s="54">
        <v>25</v>
      </c>
      <c r="J10" s="54">
        <v>34.299999999999997</v>
      </c>
      <c r="K10" s="54">
        <v>33</v>
      </c>
    </row>
    <row r="11" spans="1:13" x14ac:dyDescent="0.25">
      <c r="A11" s="1" t="s">
        <v>482</v>
      </c>
      <c r="B11" s="54">
        <v>12.596</v>
      </c>
      <c r="C11" s="54">
        <v>11.6</v>
      </c>
      <c r="D11" s="54">
        <v>9.5</v>
      </c>
      <c r="E11" s="54">
        <v>10.4</v>
      </c>
      <c r="F11" s="54">
        <v>10.725</v>
      </c>
      <c r="G11" s="54">
        <v>13.667</v>
      </c>
      <c r="H11" s="54">
        <v>12</v>
      </c>
      <c r="I11" s="54">
        <v>14.7</v>
      </c>
      <c r="J11" s="54">
        <v>25</v>
      </c>
      <c r="K11" s="54">
        <v>26</v>
      </c>
    </row>
    <row r="12" spans="1:13" x14ac:dyDescent="0.25">
      <c r="A12" s="1" t="s">
        <v>332</v>
      </c>
      <c r="B12" s="54">
        <v>15.972</v>
      </c>
      <c r="C12" s="54">
        <v>17.318999999999999</v>
      </c>
      <c r="D12" s="54">
        <v>19.574999999999999</v>
      </c>
      <c r="E12" s="54">
        <v>20.190000000000001</v>
      </c>
      <c r="F12" s="54">
        <v>20.373000000000001</v>
      </c>
      <c r="G12" s="54">
        <v>19.702000000000002</v>
      </c>
      <c r="H12" s="54">
        <v>19.3</v>
      </c>
      <c r="I12" s="54">
        <v>19.899999999999999</v>
      </c>
      <c r="J12" s="54">
        <v>20</v>
      </c>
      <c r="K12" s="54">
        <v>20</v>
      </c>
    </row>
    <row r="13" spans="1:13" x14ac:dyDescent="0.2">
      <c r="A13" s="61" t="s">
        <v>218</v>
      </c>
      <c r="B13" s="220">
        <v>39.018999999999998</v>
      </c>
      <c r="C13" s="220">
        <v>39.037065935000001</v>
      </c>
      <c r="D13" s="220">
        <v>37.502627191000002</v>
      </c>
      <c r="E13" s="220">
        <v>33.847813441999996</v>
      </c>
      <c r="F13" s="220">
        <v>28.881790966000001</v>
      </c>
      <c r="G13" s="220">
        <v>26.104854507000002</v>
      </c>
      <c r="H13" s="220">
        <v>23.667787451999999</v>
      </c>
      <c r="I13" s="220">
        <v>23.105261868000003</v>
      </c>
      <c r="J13" s="220">
        <v>19.510729779000002</v>
      </c>
      <c r="K13" s="220">
        <v>18.789004762000001</v>
      </c>
    </row>
    <row r="14" spans="1:13" x14ac:dyDescent="0.25">
      <c r="A14" s="1" t="s">
        <v>221</v>
      </c>
      <c r="B14" s="54">
        <v>2.0710000000000002</v>
      </c>
      <c r="C14" s="54">
        <v>1.7829999999999999</v>
      </c>
      <c r="D14" s="54">
        <v>13.268000000000001</v>
      </c>
      <c r="E14" s="54">
        <v>18.263000000000002</v>
      </c>
      <c r="F14" s="54">
        <v>14.013999999999999</v>
      </c>
      <c r="G14" s="54">
        <v>6.1580000000000004</v>
      </c>
      <c r="H14" s="54">
        <v>6.4740000000000002</v>
      </c>
      <c r="I14" s="54">
        <v>7.21</v>
      </c>
      <c r="J14" s="54">
        <v>7</v>
      </c>
      <c r="K14" s="54">
        <v>7</v>
      </c>
    </row>
    <row r="15" spans="1:13" x14ac:dyDescent="0.25">
      <c r="A15" s="1" t="s">
        <v>594</v>
      </c>
      <c r="B15" s="54">
        <v>3.5</v>
      </c>
      <c r="C15" s="54">
        <v>3.5</v>
      </c>
      <c r="D15" s="54">
        <v>5.4</v>
      </c>
      <c r="E15" s="54">
        <v>5.4</v>
      </c>
      <c r="F15" s="54">
        <v>5.4</v>
      </c>
      <c r="G15" s="54">
        <v>5.4</v>
      </c>
      <c r="H15" s="54">
        <v>5.4</v>
      </c>
      <c r="I15" s="54">
        <v>5.4</v>
      </c>
      <c r="J15" s="54">
        <v>5.4</v>
      </c>
      <c r="K15" s="54">
        <v>5.4</v>
      </c>
    </row>
    <row r="16" spans="1:13" x14ac:dyDescent="0.25">
      <c r="A16" s="1" t="s">
        <v>220</v>
      </c>
      <c r="B16" s="54">
        <v>8.9</v>
      </c>
      <c r="C16" s="54">
        <v>11.8</v>
      </c>
      <c r="D16" s="54">
        <v>9.9</v>
      </c>
      <c r="E16" s="54">
        <v>8.6</v>
      </c>
      <c r="F16" s="54">
        <v>4.8</v>
      </c>
      <c r="G16" s="54">
        <v>3.7</v>
      </c>
      <c r="H16" s="54">
        <v>3</v>
      </c>
      <c r="I16" s="54">
        <v>6.4</v>
      </c>
      <c r="J16" s="54">
        <v>6.4</v>
      </c>
      <c r="K16" s="54">
        <v>5.2</v>
      </c>
    </row>
    <row r="17" spans="1:11" x14ac:dyDescent="0.25">
      <c r="A17" s="1" t="s">
        <v>595</v>
      </c>
      <c r="B17" s="54">
        <v>2.2629999999999999</v>
      </c>
      <c r="C17" s="54">
        <v>2.2000000000000002</v>
      </c>
      <c r="D17" s="54">
        <v>2.4119999999999999</v>
      </c>
      <c r="E17" s="54">
        <v>2.6680000000000001</v>
      </c>
      <c r="F17" s="54">
        <v>3.3460000000000001</v>
      </c>
      <c r="G17" s="54">
        <v>3.726</v>
      </c>
      <c r="H17" s="54">
        <v>3.7</v>
      </c>
      <c r="I17" s="54">
        <v>3.78</v>
      </c>
      <c r="J17" s="54">
        <v>3.8</v>
      </c>
      <c r="K17" s="54">
        <v>4</v>
      </c>
    </row>
    <row r="18" spans="1:11" x14ac:dyDescent="0.25">
      <c r="A18" s="1" t="s">
        <v>228</v>
      </c>
      <c r="B18" s="54">
        <v>5.5230000000000006</v>
      </c>
      <c r="C18" s="54">
        <v>4.7480000000000002</v>
      </c>
      <c r="D18" s="54">
        <v>3.7369999999999997</v>
      </c>
      <c r="E18" s="54">
        <v>4.9460000000000006</v>
      </c>
      <c r="F18" s="54">
        <v>4.5720000000000001</v>
      </c>
      <c r="G18" s="54">
        <v>3.2070000000000003</v>
      </c>
      <c r="H18" s="54">
        <v>3.9899999999999998</v>
      </c>
      <c r="I18" s="54">
        <v>8.34</v>
      </c>
      <c r="J18" s="54">
        <v>5.6</v>
      </c>
      <c r="K18" s="54">
        <v>5.07</v>
      </c>
    </row>
    <row r="22" spans="1:11" x14ac:dyDescent="0.25">
      <c r="A22" s="17" t="s">
        <v>229</v>
      </c>
      <c r="B22" s="106" t="s">
        <v>606</v>
      </c>
      <c r="C22" s="18"/>
      <c r="D22" s="18"/>
      <c r="E22" s="18"/>
      <c r="F22" s="18"/>
      <c r="G22" s="18"/>
      <c r="H22" s="18"/>
      <c r="I22" s="18"/>
      <c r="J22" s="18"/>
      <c r="K22" s="18"/>
    </row>
  </sheetData>
  <sortState ref="A8:K17">
    <sortCondition descending="1" ref="K8"/>
  </sortState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5"/>
  <sheetViews>
    <sheetView workbookViewId="0">
      <selection activeCell="L11" sqref="L11"/>
    </sheetView>
  </sheetViews>
  <sheetFormatPr baseColWidth="10" defaultColWidth="11.5703125" defaultRowHeight="12" x14ac:dyDescent="0.2"/>
  <cols>
    <col min="1" max="1" width="21" style="1" customWidth="1"/>
    <col min="2" max="2" width="7.5703125" style="9" customWidth="1"/>
    <col min="3" max="9" width="7.28515625" style="9" customWidth="1"/>
    <col min="10" max="12" width="7.28515625" style="1" customWidth="1"/>
    <col min="13" max="16384" width="11.5703125" style="1"/>
  </cols>
  <sheetData>
    <row r="1" spans="1:12" x14ac:dyDescent="0.2">
      <c r="A1" s="2" t="s">
        <v>927</v>
      </c>
    </row>
    <row r="2" spans="1:12" x14ac:dyDescent="0.25">
      <c r="A2" s="1" t="s">
        <v>366</v>
      </c>
    </row>
    <row r="5" spans="1:12" x14ac:dyDescent="0.2">
      <c r="A5" s="4" t="s">
        <v>365</v>
      </c>
      <c r="B5" s="7"/>
      <c r="C5" s="7">
        <v>2007</v>
      </c>
      <c r="D5" s="7">
        <v>2008</v>
      </c>
      <c r="E5" s="7">
        <v>2009</v>
      </c>
      <c r="F5" s="7">
        <v>2010</v>
      </c>
      <c r="G5" s="7">
        <v>2011</v>
      </c>
      <c r="H5" s="7">
        <v>2012</v>
      </c>
      <c r="I5" s="7">
        <v>2013</v>
      </c>
      <c r="J5" s="7">
        <v>2014</v>
      </c>
      <c r="K5" s="7">
        <v>2015</v>
      </c>
      <c r="L5" s="7">
        <v>2016</v>
      </c>
    </row>
    <row r="6" spans="1:12" x14ac:dyDescent="0.25">
      <c r="A6" s="9" t="s">
        <v>186</v>
      </c>
      <c r="B6" s="9" t="s">
        <v>187</v>
      </c>
      <c r="C6" s="10">
        <v>595.09949347270776</v>
      </c>
      <c r="D6" s="10">
        <v>662.76975228062634</v>
      </c>
      <c r="E6" s="10">
        <v>591.21348325130839</v>
      </c>
      <c r="F6" s="10">
        <v>841.62143845581932</v>
      </c>
      <c r="G6" s="10">
        <v>775.59494796720764</v>
      </c>
      <c r="H6" s="10">
        <v>558.25922602627895</v>
      </c>
      <c r="I6" s="10">
        <v>527.71235375709966</v>
      </c>
      <c r="J6" s="10">
        <v>539.5582164992918</v>
      </c>
      <c r="K6" s="10">
        <v>341.685340655076</v>
      </c>
      <c r="L6" s="10">
        <v>344.26226528241506</v>
      </c>
    </row>
    <row r="7" spans="1:12" x14ac:dyDescent="0.25">
      <c r="A7" s="9" t="s">
        <v>188</v>
      </c>
      <c r="B7" s="9" t="s">
        <v>194</v>
      </c>
      <c r="C7" s="60">
        <v>41.111622999999994</v>
      </c>
      <c r="D7" s="60">
        <v>38.263483999999998</v>
      </c>
      <c r="E7" s="60">
        <v>37.071149999999996</v>
      </c>
      <c r="F7" s="60">
        <v>39.02278900000001</v>
      </c>
      <c r="G7" s="60">
        <v>31.899958000000002</v>
      </c>
      <c r="H7" s="60">
        <v>25.545801000000001</v>
      </c>
      <c r="I7" s="60">
        <v>23.824697999999998</v>
      </c>
      <c r="J7" s="60">
        <v>24.640213999999997</v>
      </c>
      <c r="K7" s="60">
        <v>20.111056000000001</v>
      </c>
      <c r="L7" s="60">
        <v>19.371681000000002</v>
      </c>
    </row>
    <row r="8" spans="1:12" x14ac:dyDescent="0.25">
      <c r="A8" s="9" t="s">
        <v>190</v>
      </c>
      <c r="B8" s="9" t="s">
        <v>195</v>
      </c>
      <c r="C8" s="40" t="s">
        <v>788</v>
      </c>
      <c r="D8" s="40" t="s">
        <v>789</v>
      </c>
      <c r="E8" s="40" t="s">
        <v>790</v>
      </c>
      <c r="F8" s="40" t="s">
        <v>791</v>
      </c>
      <c r="G8" s="40" t="s">
        <v>792</v>
      </c>
      <c r="H8" s="40" t="s">
        <v>793</v>
      </c>
      <c r="I8" s="40" t="s">
        <v>794</v>
      </c>
      <c r="J8" s="40" t="s">
        <v>795</v>
      </c>
      <c r="K8" s="40" t="s">
        <v>796</v>
      </c>
      <c r="L8" s="40" t="s">
        <v>797</v>
      </c>
    </row>
    <row r="11" spans="1:12" x14ac:dyDescent="0.25">
      <c r="L11" s="251"/>
    </row>
    <row r="14" spans="1:12" x14ac:dyDescent="0.2">
      <c r="A14" s="5" t="s">
        <v>277</v>
      </c>
      <c r="B14" s="11"/>
      <c r="C14" s="11"/>
      <c r="D14" s="11"/>
      <c r="E14" s="11"/>
      <c r="F14" s="11"/>
      <c r="G14" s="11"/>
      <c r="H14" s="11"/>
      <c r="I14" s="11"/>
      <c r="J14" s="5"/>
      <c r="K14" s="5"/>
      <c r="L14" s="5"/>
    </row>
    <row r="15" spans="1:12" x14ac:dyDescent="0.2">
      <c r="A15" s="6" t="s">
        <v>278</v>
      </c>
      <c r="B15" s="12"/>
      <c r="C15" s="12"/>
      <c r="D15" s="12"/>
      <c r="E15" s="12"/>
      <c r="F15" s="12"/>
      <c r="G15" s="12"/>
      <c r="H15" s="12"/>
      <c r="I15" s="12"/>
      <c r="J15" s="6"/>
      <c r="K15" s="6"/>
      <c r="L15" s="6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6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3" width="20.5703125" style="9" customWidth="1"/>
    <col min="4" max="16384" width="11.5703125" style="1"/>
  </cols>
  <sheetData>
    <row r="1" spans="1:3" ht="15" x14ac:dyDescent="0.2">
      <c r="A1" s="47" t="s">
        <v>944</v>
      </c>
    </row>
    <row r="2" spans="1:3" x14ac:dyDescent="0.25">
      <c r="A2" s="1" t="s">
        <v>648</v>
      </c>
    </row>
    <row r="5" spans="1:3" x14ac:dyDescent="0.2">
      <c r="A5" s="4" t="s">
        <v>279</v>
      </c>
      <c r="B5" s="7" t="s">
        <v>280</v>
      </c>
      <c r="C5" s="7" t="s">
        <v>149</v>
      </c>
    </row>
    <row r="6" spans="1:3" x14ac:dyDescent="0.25">
      <c r="A6" s="1" t="s">
        <v>281</v>
      </c>
      <c r="B6" s="10" t="s">
        <v>282</v>
      </c>
      <c r="C6" s="10" t="s">
        <v>149</v>
      </c>
    </row>
    <row r="7" spans="1:3" x14ac:dyDescent="0.25">
      <c r="B7" s="10"/>
      <c r="C7" s="10"/>
    </row>
    <row r="8" spans="1:3" x14ac:dyDescent="0.25">
      <c r="A8" s="1" t="s">
        <v>172</v>
      </c>
      <c r="B8" s="37">
        <v>119.72382571999999</v>
      </c>
      <c r="C8" s="8">
        <f>B8/$B$20</f>
        <v>0.34776898496640046</v>
      </c>
    </row>
    <row r="9" spans="1:3" x14ac:dyDescent="0.2">
      <c r="A9" s="1" t="s">
        <v>638</v>
      </c>
      <c r="B9" s="37">
        <v>73.971479739999992</v>
      </c>
      <c r="C9" s="8">
        <f t="shared" ref="C9:C20" si="0">B9/$B$20</f>
        <v>0.21486939855902942</v>
      </c>
    </row>
    <row r="10" spans="1:3" x14ac:dyDescent="0.2">
      <c r="A10" s="1" t="s">
        <v>284</v>
      </c>
      <c r="B10" s="37">
        <v>34.333623189999997</v>
      </c>
      <c r="C10" s="8">
        <f t="shared" si="0"/>
        <v>9.9730936722067592E-2</v>
      </c>
    </row>
    <row r="11" spans="1:3" x14ac:dyDescent="0.2">
      <c r="A11" s="1" t="s">
        <v>283</v>
      </c>
      <c r="B11" s="37">
        <v>27.150369989999998</v>
      </c>
      <c r="C11" s="8">
        <f t="shared" si="0"/>
        <v>7.8865309858764512E-2</v>
      </c>
    </row>
    <row r="12" spans="1:3" x14ac:dyDescent="0.2">
      <c r="A12" s="1" t="s">
        <v>328</v>
      </c>
      <c r="B12" s="37">
        <v>23.22113731</v>
      </c>
      <c r="C12" s="8">
        <f t="shared" si="0"/>
        <v>6.7451831776163124E-2</v>
      </c>
    </row>
    <row r="13" spans="1:3" x14ac:dyDescent="0.25">
      <c r="A13" s="1" t="s">
        <v>329</v>
      </c>
      <c r="B13" s="37">
        <v>15.53622708</v>
      </c>
      <c r="C13" s="8">
        <f t="shared" si="0"/>
        <v>4.5129011617580844E-2</v>
      </c>
    </row>
    <row r="14" spans="1:3" x14ac:dyDescent="0.25">
      <c r="A14" s="1" t="s">
        <v>649</v>
      </c>
      <c r="B14" s="37">
        <v>13.53878967</v>
      </c>
      <c r="C14" s="32">
        <f t="shared" si="0"/>
        <v>3.9326935243625023E-2</v>
      </c>
    </row>
    <row r="15" spans="1:3" x14ac:dyDescent="0.2">
      <c r="A15" s="1" t="s">
        <v>878</v>
      </c>
      <c r="B15" s="37">
        <v>12.905569029999999</v>
      </c>
      <c r="C15" s="32">
        <f t="shared" si="0"/>
        <v>3.7487581231102955E-2</v>
      </c>
    </row>
    <row r="16" spans="1:3" x14ac:dyDescent="0.2">
      <c r="A16" s="1" t="s">
        <v>939</v>
      </c>
      <c r="B16" s="37">
        <v>5.8179689200000002</v>
      </c>
      <c r="C16" s="32">
        <f t="shared" si="0"/>
        <v>1.6899803641477432E-2</v>
      </c>
    </row>
    <row r="17" spans="1:3" x14ac:dyDescent="0.25">
      <c r="A17" s="1" t="s">
        <v>650</v>
      </c>
      <c r="B17" s="37">
        <v>5.5251268600000003</v>
      </c>
      <c r="C17" s="32">
        <f t="shared" si="0"/>
        <v>1.604916772712027E-2</v>
      </c>
    </row>
    <row r="18" spans="1:3" x14ac:dyDescent="0.25">
      <c r="A18" s="1" t="s">
        <v>286</v>
      </c>
      <c r="B18" s="37">
        <v>12.538398400000002</v>
      </c>
      <c r="C18" s="32">
        <f t="shared" si="0"/>
        <v>3.642103865666832E-2</v>
      </c>
    </row>
    <row r="19" spans="1:3" x14ac:dyDescent="0.25">
      <c r="B19" s="10"/>
    </row>
    <row r="20" spans="1:3" x14ac:dyDescent="0.25">
      <c r="A20" s="21" t="s">
        <v>287</v>
      </c>
      <c r="B20" s="23">
        <f>SUM(B8:B19)</f>
        <v>344.26251590999999</v>
      </c>
      <c r="C20" s="33">
        <f t="shared" si="0"/>
        <v>1</v>
      </c>
    </row>
    <row r="25" spans="1:3" x14ac:dyDescent="0.2">
      <c r="A25" s="5" t="s">
        <v>277</v>
      </c>
      <c r="B25" s="11"/>
      <c r="C25" s="11"/>
    </row>
    <row r="26" spans="1:3" x14ac:dyDescent="0.2">
      <c r="A26" s="6" t="s">
        <v>278</v>
      </c>
      <c r="B26" s="12"/>
      <c r="C26" s="1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7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1" x14ac:dyDescent="0.2">
      <c r="A1" s="2" t="s">
        <v>870</v>
      </c>
    </row>
    <row r="2" spans="1:11" x14ac:dyDescent="0.25">
      <c r="A2" s="1" t="s">
        <v>367</v>
      </c>
    </row>
    <row r="5" spans="1:11" x14ac:dyDescent="0.25">
      <c r="A5" s="4"/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1" x14ac:dyDescent="0.2">
      <c r="A6" s="1" t="s">
        <v>358</v>
      </c>
      <c r="B6" s="40">
        <v>16.786999999999999</v>
      </c>
      <c r="C6" s="40">
        <v>16.720528117000001</v>
      </c>
      <c r="D6" s="40">
        <v>12.297103141999999</v>
      </c>
      <c r="E6" s="40">
        <v>17</v>
      </c>
      <c r="F6" s="40">
        <v>19</v>
      </c>
      <c r="G6" s="40">
        <v>17</v>
      </c>
      <c r="H6" s="40">
        <v>18</v>
      </c>
      <c r="I6" s="40">
        <v>17.017692465</v>
      </c>
      <c r="J6" s="40">
        <v>20.153237615999998</v>
      </c>
      <c r="K6" s="40">
        <v>25.756505005000005</v>
      </c>
    </row>
    <row r="7" spans="1:11" x14ac:dyDescent="0.25">
      <c r="A7" s="1" t="s">
        <v>653</v>
      </c>
      <c r="B7" s="37">
        <v>30.17</v>
      </c>
      <c r="C7" s="37">
        <v>28.74</v>
      </c>
      <c r="D7" s="37">
        <v>11.12</v>
      </c>
      <c r="E7" s="37">
        <v>15.8</v>
      </c>
      <c r="F7" s="37">
        <v>15.45</v>
      </c>
      <c r="G7" s="37">
        <v>12.74</v>
      </c>
      <c r="H7" s="37">
        <v>10.32</v>
      </c>
      <c r="I7" s="37">
        <v>11.393000000000001</v>
      </c>
      <c r="J7" s="37">
        <v>6.6520000000000001</v>
      </c>
      <c r="K7" s="37">
        <v>6.4840833333333334</v>
      </c>
    </row>
    <row r="13" spans="1:11" x14ac:dyDescent="0.25">
      <c r="A13" s="17" t="s">
        <v>229</v>
      </c>
      <c r="B13" s="106" t="s">
        <v>606</v>
      </c>
      <c r="C13" s="18"/>
      <c r="D13" s="18"/>
      <c r="E13" s="18"/>
      <c r="F13" s="18"/>
      <c r="G13" s="18"/>
      <c r="H13" s="18"/>
      <c r="I13" s="18"/>
      <c r="J13" s="18"/>
      <c r="K13" s="18"/>
    </row>
    <row r="15" spans="1:11" x14ac:dyDescent="0.25">
      <c r="H15" s="1"/>
    </row>
    <row r="16" spans="1:11" x14ac:dyDescent="0.25">
      <c r="H16" s="1"/>
    </row>
    <row r="17" spans="8:8" x14ac:dyDescent="0.25">
      <c r="H17" s="1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3"/>
  <sheetViews>
    <sheetView workbookViewId="0">
      <selection activeCell="M1" sqref="M1:M1048576"/>
    </sheetView>
  </sheetViews>
  <sheetFormatPr baseColWidth="10" defaultColWidth="11.5703125" defaultRowHeight="12" x14ac:dyDescent="0.2"/>
  <cols>
    <col min="1" max="1" width="21" style="1" customWidth="1"/>
    <col min="2" max="8" width="7.5703125" style="9" customWidth="1"/>
    <col min="9" max="11" width="7.5703125" style="1" customWidth="1"/>
    <col min="12" max="16384" width="11.5703125" style="1"/>
  </cols>
  <sheetData>
    <row r="1" spans="1:13" x14ac:dyDescent="0.2">
      <c r="A1" s="2" t="s">
        <v>871</v>
      </c>
    </row>
    <row r="2" spans="1:13" x14ac:dyDescent="0.25">
      <c r="A2" s="1" t="s">
        <v>370</v>
      </c>
    </row>
    <row r="5" spans="1:13" x14ac:dyDescent="0.2">
      <c r="A5" s="4" t="s">
        <v>215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3" x14ac:dyDescent="0.25">
      <c r="A6" s="1" t="s">
        <v>35</v>
      </c>
      <c r="B6" s="218">
        <f>SUM(B8:B18)</f>
        <v>211.76900000000003</v>
      </c>
      <c r="C6" s="218">
        <f t="shared" ref="C6:I6" si="0">SUM(C8:C18)</f>
        <v>217.72152811700002</v>
      </c>
      <c r="D6" s="218">
        <f t="shared" si="0"/>
        <v>220.79310314200004</v>
      </c>
      <c r="E6" s="218">
        <f t="shared" si="0"/>
        <v>241.61</v>
      </c>
      <c r="F6" s="218">
        <f>SUM(F8:F18)</f>
        <v>263.92800000000005</v>
      </c>
      <c r="G6" s="218">
        <f t="shared" si="0"/>
        <v>260.37200000000001</v>
      </c>
      <c r="H6" s="218">
        <f t="shared" si="0"/>
        <v>258.28699999999998</v>
      </c>
      <c r="I6" s="218">
        <f t="shared" si="0"/>
        <v>268.85969246500008</v>
      </c>
      <c r="J6" s="218">
        <f>SUM(J8:J18)</f>
        <v>235.29623761599998</v>
      </c>
      <c r="K6" s="218">
        <f>SUM(K8:K18)</f>
        <v>232.30650500499999</v>
      </c>
      <c r="M6" s="251"/>
    </row>
    <row r="7" spans="1:13" x14ac:dyDescent="0.25">
      <c r="F7" s="10"/>
      <c r="H7" s="10"/>
      <c r="I7" s="9"/>
      <c r="J7" s="9"/>
      <c r="K7" s="9"/>
    </row>
    <row r="8" spans="1:13" x14ac:dyDescent="0.25">
      <c r="A8" s="1" t="s">
        <v>217</v>
      </c>
      <c r="B8" s="221">
        <v>66.7</v>
      </c>
      <c r="C8" s="221">
        <v>81</v>
      </c>
      <c r="D8" s="221">
        <v>93.5</v>
      </c>
      <c r="E8" s="221">
        <v>93.6</v>
      </c>
      <c r="F8" s="221">
        <v>103</v>
      </c>
      <c r="G8" s="221">
        <v>105</v>
      </c>
      <c r="H8" s="221">
        <v>101</v>
      </c>
      <c r="I8" s="221">
        <v>92</v>
      </c>
      <c r="J8" s="221">
        <v>83</v>
      </c>
      <c r="K8" s="221">
        <v>90</v>
      </c>
    </row>
    <row r="9" spans="1:13" x14ac:dyDescent="0.25">
      <c r="A9" s="1" t="s">
        <v>216</v>
      </c>
      <c r="B9" s="221">
        <v>44.911999999999999</v>
      </c>
      <c r="C9" s="221">
        <v>33.686999999999998</v>
      </c>
      <c r="D9" s="221">
        <v>34.924999999999997</v>
      </c>
      <c r="E9" s="221">
        <v>37.186</v>
      </c>
      <c r="F9" s="221">
        <v>40.889000000000003</v>
      </c>
      <c r="G9" s="221">
        <v>35.090000000000003</v>
      </c>
      <c r="H9" s="221">
        <v>38.715000000000003</v>
      </c>
      <c r="I9" s="221">
        <v>48.77</v>
      </c>
      <c r="J9" s="221">
        <v>52.579000000000001</v>
      </c>
      <c r="K9" s="221">
        <v>52</v>
      </c>
    </row>
    <row r="10" spans="1:13" x14ac:dyDescent="0.25">
      <c r="A10" s="1" t="s">
        <v>219</v>
      </c>
      <c r="B10" s="221">
        <v>57</v>
      </c>
      <c r="C10" s="221">
        <v>55.9</v>
      </c>
      <c r="D10" s="221">
        <v>47.8</v>
      </c>
      <c r="E10" s="221">
        <v>59.4</v>
      </c>
      <c r="F10" s="221">
        <v>63.7</v>
      </c>
      <c r="G10" s="221">
        <v>60.4</v>
      </c>
      <c r="H10" s="221">
        <v>61</v>
      </c>
      <c r="I10" s="221">
        <v>68.2</v>
      </c>
      <c r="J10" s="221">
        <v>47.4</v>
      </c>
      <c r="K10" s="221">
        <v>31.6</v>
      </c>
    </row>
    <row r="11" spans="1:13" x14ac:dyDescent="0.2">
      <c r="A11" s="61" t="s">
        <v>218</v>
      </c>
      <c r="B11" s="222">
        <v>16.786999999999999</v>
      </c>
      <c r="C11" s="222">
        <v>16.720528117000001</v>
      </c>
      <c r="D11" s="222">
        <v>12.297103141999999</v>
      </c>
      <c r="E11" s="222">
        <v>17</v>
      </c>
      <c r="F11" s="222">
        <v>19</v>
      </c>
      <c r="G11" s="222">
        <v>17</v>
      </c>
      <c r="H11" s="222">
        <v>18</v>
      </c>
      <c r="I11" s="222">
        <v>17.017692465</v>
      </c>
      <c r="J11" s="222">
        <v>20.153237615999998</v>
      </c>
      <c r="K11" s="222">
        <v>25.756505005000005</v>
      </c>
      <c r="M11" s="251"/>
    </row>
    <row r="12" spans="1:13" x14ac:dyDescent="0.2">
      <c r="A12" s="1" t="s">
        <v>225</v>
      </c>
      <c r="B12" s="221">
        <v>6.1589999999999998</v>
      </c>
      <c r="C12" s="221">
        <v>7.8120000000000003</v>
      </c>
      <c r="D12" s="221">
        <v>7.8</v>
      </c>
      <c r="E12" s="221">
        <v>10.853</v>
      </c>
      <c r="F12" s="221">
        <v>10.787000000000001</v>
      </c>
      <c r="G12" s="221">
        <v>11.366</v>
      </c>
      <c r="H12" s="221">
        <v>12.561999999999999</v>
      </c>
      <c r="I12" s="221">
        <v>14.37</v>
      </c>
      <c r="J12" s="221">
        <v>11.327</v>
      </c>
      <c r="K12" s="221">
        <v>12.3</v>
      </c>
    </row>
    <row r="13" spans="1:13" x14ac:dyDescent="0.25">
      <c r="A13" s="1" t="s">
        <v>368</v>
      </c>
      <c r="B13" s="221">
        <v>4.08</v>
      </c>
      <c r="C13" s="221">
        <v>4.25</v>
      </c>
      <c r="D13" s="221">
        <v>4.1500000000000004</v>
      </c>
      <c r="E13" s="221">
        <v>4.1500000000000004</v>
      </c>
      <c r="F13" s="221">
        <v>5.7450000000000001</v>
      </c>
      <c r="G13" s="221">
        <v>6.5250000000000004</v>
      </c>
      <c r="H13" s="221">
        <v>6.9</v>
      </c>
      <c r="I13" s="221">
        <v>7.1619999999999999</v>
      </c>
      <c r="J13" s="221">
        <v>7.2</v>
      </c>
      <c r="K13" s="221">
        <v>7</v>
      </c>
    </row>
    <row r="14" spans="1:13" x14ac:dyDescent="0.25">
      <c r="A14" s="1" t="s">
        <v>222</v>
      </c>
      <c r="B14" s="221">
        <v>3.3</v>
      </c>
      <c r="C14" s="221">
        <v>3.5</v>
      </c>
      <c r="D14" s="221">
        <v>3.8</v>
      </c>
      <c r="E14" s="221">
        <v>3.8</v>
      </c>
      <c r="F14" s="221">
        <v>6.0140000000000002</v>
      </c>
      <c r="G14" s="221">
        <v>4.9390000000000001</v>
      </c>
      <c r="H14" s="221">
        <v>4.7530000000000001</v>
      </c>
      <c r="I14" s="221">
        <v>4.6580000000000004</v>
      </c>
      <c r="J14" s="221">
        <v>4.5</v>
      </c>
      <c r="K14" s="221">
        <v>4.5</v>
      </c>
    </row>
    <row r="15" spans="1:13" x14ac:dyDescent="0.2">
      <c r="A15" s="1" t="s">
        <v>369</v>
      </c>
      <c r="B15" s="221">
        <v>3.6</v>
      </c>
      <c r="C15" s="221">
        <v>3.7</v>
      </c>
      <c r="D15" s="221">
        <v>3.7</v>
      </c>
      <c r="E15" s="221">
        <v>3.7</v>
      </c>
      <c r="F15" s="221">
        <v>3.3650000000000002</v>
      </c>
      <c r="G15" s="221">
        <v>3.516</v>
      </c>
      <c r="H15" s="221">
        <v>3.4710000000000001</v>
      </c>
      <c r="I15" s="221">
        <v>3.4940000000000002</v>
      </c>
      <c r="J15" s="221">
        <v>3.5</v>
      </c>
      <c r="K15" s="221">
        <v>3.5</v>
      </c>
    </row>
    <row r="16" spans="1:13" x14ac:dyDescent="0.25">
      <c r="A16" s="1" t="s">
        <v>883</v>
      </c>
      <c r="B16" s="221">
        <v>1.978</v>
      </c>
      <c r="C16" s="221">
        <v>1.899</v>
      </c>
      <c r="D16" s="221">
        <v>3</v>
      </c>
      <c r="E16" s="221">
        <v>2.5</v>
      </c>
      <c r="F16" s="221">
        <v>1.96</v>
      </c>
      <c r="G16" s="221">
        <v>1.9039999999999999</v>
      </c>
      <c r="H16" s="221">
        <v>1.819</v>
      </c>
      <c r="I16" s="221">
        <v>1.9990000000000001</v>
      </c>
      <c r="J16" s="221">
        <v>2</v>
      </c>
      <c r="K16" s="221">
        <v>2.5</v>
      </c>
    </row>
    <row r="17" spans="1:11" x14ac:dyDescent="0.2">
      <c r="A17" s="1" t="s">
        <v>224</v>
      </c>
      <c r="B17" s="221">
        <v>6.681</v>
      </c>
      <c r="C17" s="221">
        <v>8.6020000000000003</v>
      </c>
      <c r="D17" s="221">
        <v>8.641</v>
      </c>
      <c r="E17" s="221">
        <v>8.2609999999999992</v>
      </c>
      <c r="F17" s="221">
        <v>8.5429999999999993</v>
      </c>
      <c r="G17" s="221">
        <v>8.9359999999999999</v>
      </c>
      <c r="H17" s="221">
        <v>7.9560000000000004</v>
      </c>
      <c r="I17" s="221">
        <v>9.3580000000000005</v>
      </c>
      <c r="J17" s="221">
        <v>2.2869999999999999</v>
      </c>
      <c r="K17" s="221">
        <v>1.7</v>
      </c>
    </row>
    <row r="18" spans="1:11" x14ac:dyDescent="0.25">
      <c r="A18" s="1" t="s">
        <v>307</v>
      </c>
      <c r="B18" s="221">
        <v>0.57199999999999984</v>
      </c>
      <c r="C18" s="221">
        <v>0.6509999999999998</v>
      </c>
      <c r="D18" s="221">
        <v>1.1799999999999997</v>
      </c>
      <c r="E18" s="221">
        <v>1.1600000000000001</v>
      </c>
      <c r="F18" s="221">
        <v>0.92499999999999982</v>
      </c>
      <c r="G18" s="221">
        <v>5.6959999999999997</v>
      </c>
      <c r="H18" s="221">
        <v>2.1110000000000002</v>
      </c>
      <c r="I18" s="221">
        <v>1.831</v>
      </c>
      <c r="J18" s="221">
        <v>1.35</v>
      </c>
      <c r="K18" s="221">
        <v>1.45</v>
      </c>
    </row>
    <row r="19" spans="1:11" x14ac:dyDescent="0.25">
      <c r="B19" s="10"/>
      <c r="C19" s="10"/>
      <c r="D19" s="10"/>
      <c r="E19" s="10"/>
      <c r="F19" s="10"/>
      <c r="G19" s="10"/>
      <c r="H19" s="10"/>
      <c r="I19" s="10"/>
      <c r="J19" s="3"/>
      <c r="K19" s="3"/>
    </row>
    <row r="20" spans="1:11" x14ac:dyDescent="0.25">
      <c r="B20" s="223"/>
      <c r="C20" s="223"/>
      <c r="D20" s="223"/>
      <c r="E20" s="223"/>
    </row>
    <row r="23" spans="1:11" x14ac:dyDescent="0.25">
      <c r="A23" s="17" t="s">
        <v>229</v>
      </c>
      <c r="B23" s="106" t="s">
        <v>606</v>
      </c>
      <c r="C23" s="18"/>
      <c r="D23" s="18"/>
      <c r="E23" s="18"/>
      <c r="F23" s="18"/>
      <c r="G23" s="18"/>
      <c r="H23" s="18"/>
      <c r="I23" s="18"/>
      <c r="J23" s="18"/>
      <c r="K23" s="18"/>
    </row>
  </sheetData>
  <sortState ref="A8:K17">
    <sortCondition descending="1" ref="K8"/>
  </sortState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3"/>
  <sheetViews>
    <sheetView workbookViewId="0">
      <selection activeCell="N6" sqref="N6:N12"/>
    </sheetView>
  </sheetViews>
  <sheetFormatPr baseColWidth="10" defaultColWidth="11.5703125" defaultRowHeight="12" x14ac:dyDescent="0.2"/>
  <cols>
    <col min="1" max="1" width="21" style="1" customWidth="1"/>
    <col min="2" max="2" width="7.5703125" style="9" customWidth="1"/>
    <col min="3" max="9" width="6.5703125" style="9" customWidth="1"/>
    <col min="10" max="12" width="6.5703125" style="1" customWidth="1"/>
    <col min="13" max="16384" width="11.5703125" style="1"/>
  </cols>
  <sheetData>
    <row r="1" spans="1:12" x14ac:dyDescent="0.2">
      <c r="A1" s="2" t="s">
        <v>928</v>
      </c>
    </row>
    <row r="2" spans="1:12" x14ac:dyDescent="0.25">
      <c r="A2" s="1" t="s">
        <v>372</v>
      </c>
    </row>
    <row r="5" spans="1:12" x14ac:dyDescent="0.25">
      <c r="A5" s="4" t="s">
        <v>371</v>
      </c>
      <c r="B5" s="7"/>
      <c r="C5" s="7">
        <v>2007</v>
      </c>
      <c r="D5" s="7">
        <v>2008</v>
      </c>
      <c r="E5" s="7">
        <v>2009</v>
      </c>
      <c r="F5" s="7">
        <v>2010</v>
      </c>
      <c r="G5" s="7">
        <v>2011</v>
      </c>
      <c r="H5" s="7">
        <v>2012</v>
      </c>
      <c r="I5" s="7">
        <v>2013</v>
      </c>
      <c r="J5" s="7">
        <v>2014</v>
      </c>
      <c r="K5" s="7">
        <v>2015</v>
      </c>
      <c r="L5" s="7">
        <v>2016</v>
      </c>
    </row>
    <row r="6" spans="1:12" x14ac:dyDescent="0.25">
      <c r="A6" s="9" t="s">
        <v>186</v>
      </c>
      <c r="B6" s="9" t="s">
        <v>187</v>
      </c>
      <c r="C6" s="10">
        <v>991.16764057624141</v>
      </c>
      <c r="D6" s="10">
        <v>943.09487178572181</v>
      </c>
      <c r="E6" s="10">
        <v>275.96500791530212</v>
      </c>
      <c r="F6" s="10">
        <v>491.9356947636328</v>
      </c>
      <c r="G6" s="10">
        <v>563.68947023926762</v>
      </c>
      <c r="H6" s="10">
        <v>428.26749069318208</v>
      </c>
      <c r="I6" s="10">
        <v>355.52074602744028</v>
      </c>
      <c r="J6" s="10">
        <v>360.16193124196127</v>
      </c>
      <c r="K6" s="10">
        <v>219.63469285986599</v>
      </c>
      <c r="L6" s="10">
        <v>272.67154160154439</v>
      </c>
    </row>
    <row r="7" spans="1:12" x14ac:dyDescent="0.25">
      <c r="A7" s="9" t="s">
        <v>188</v>
      </c>
      <c r="B7" s="9" t="s">
        <v>194</v>
      </c>
      <c r="C7" s="60">
        <v>16.161707224000001</v>
      </c>
      <c r="D7" s="60">
        <v>18.255964222000003</v>
      </c>
      <c r="E7" s="60">
        <v>12.22908432</v>
      </c>
      <c r="F7" s="60">
        <v>16.693816124000001</v>
      </c>
      <c r="G7" s="60">
        <v>19.451061820000003</v>
      </c>
      <c r="H7" s="60">
        <v>17.877299378000004</v>
      </c>
      <c r="I7" s="60">
        <v>18.448508504000003</v>
      </c>
      <c r="J7" s="60">
        <v>16.477174284000004</v>
      </c>
      <c r="K7" s="60">
        <v>17.754669809999999</v>
      </c>
      <c r="L7" s="60">
        <v>24.406133279999999</v>
      </c>
    </row>
    <row r="8" spans="1:12" x14ac:dyDescent="0.25">
      <c r="A8" s="9" t="s">
        <v>190</v>
      </c>
      <c r="B8" s="9" t="s">
        <v>654</v>
      </c>
      <c r="C8" s="40">
        <v>30.17</v>
      </c>
      <c r="D8" s="40">
        <v>28.74</v>
      </c>
      <c r="E8" s="40">
        <v>11.12</v>
      </c>
      <c r="F8" s="40">
        <v>15.8</v>
      </c>
      <c r="G8" s="40">
        <v>15.45</v>
      </c>
      <c r="H8" s="40">
        <v>12.74</v>
      </c>
      <c r="I8" s="40">
        <v>10.32</v>
      </c>
      <c r="J8" s="40">
        <v>11.393000000000001</v>
      </c>
      <c r="K8" s="40">
        <v>6.6520000000000001</v>
      </c>
      <c r="L8" s="40">
        <v>6.4840833333333334</v>
      </c>
    </row>
    <row r="13" spans="1:12" x14ac:dyDescent="0.2">
      <c r="A13" s="5" t="s">
        <v>277</v>
      </c>
      <c r="B13" s="11"/>
      <c r="C13" s="11"/>
      <c r="D13" s="11"/>
      <c r="E13" s="11"/>
      <c r="F13" s="11"/>
      <c r="G13" s="11"/>
      <c r="H13" s="11"/>
      <c r="I13" s="11"/>
      <c r="J13" s="5"/>
      <c r="K13" s="5"/>
      <c r="L13" s="5"/>
    </row>
    <row r="14" spans="1:12" x14ac:dyDescent="0.2">
      <c r="A14" s="6" t="s">
        <v>278</v>
      </c>
      <c r="B14" s="12"/>
      <c r="C14" s="12"/>
      <c r="D14" s="12"/>
      <c r="E14" s="12"/>
      <c r="F14" s="12"/>
      <c r="G14" s="12"/>
      <c r="H14" s="12"/>
      <c r="I14" s="12"/>
      <c r="J14" s="6"/>
      <c r="K14" s="6"/>
      <c r="L14" s="6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"/>
    <row r="52" s="1" customFormat="1" x14ac:dyDescent="0.2"/>
    <row r="53" s="1" customFormat="1" x14ac:dyDescent="0.2"/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2"/>
  <sheetViews>
    <sheetView workbookViewId="0">
      <selection activeCell="A2" sqref="A2"/>
    </sheetView>
  </sheetViews>
  <sheetFormatPr baseColWidth="10" defaultColWidth="11.5703125" defaultRowHeight="12" x14ac:dyDescent="0.2"/>
  <cols>
    <col min="1" max="1" width="29.28515625" style="1" customWidth="1"/>
    <col min="2" max="3" width="22.42578125" style="9" customWidth="1"/>
    <col min="4" max="16384" width="11.5703125" style="1"/>
  </cols>
  <sheetData>
    <row r="1" spans="1:5" ht="14.45" x14ac:dyDescent="0.25">
      <c r="A1" s="47" t="s">
        <v>945</v>
      </c>
    </row>
    <row r="2" spans="1:5" x14ac:dyDescent="0.25">
      <c r="A2" s="1" t="s">
        <v>651</v>
      </c>
    </row>
    <row r="5" spans="1:5" x14ac:dyDescent="0.2">
      <c r="A5" s="4" t="s">
        <v>279</v>
      </c>
      <c r="B5" s="7" t="s">
        <v>280</v>
      </c>
      <c r="C5" s="7" t="s">
        <v>149</v>
      </c>
    </row>
    <row r="6" spans="1:5" x14ac:dyDescent="0.25">
      <c r="A6" s="1" t="s">
        <v>281</v>
      </c>
      <c r="B6" s="10" t="s">
        <v>282</v>
      </c>
      <c r="C6" s="10" t="s">
        <v>149</v>
      </c>
    </row>
    <row r="7" spans="1:5" x14ac:dyDescent="0.25">
      <c r="B7" s="10"/>
      <c r="C7" s="10"/>
    </row>
    <row r="8" spans="1:5" x14ac:dyDescent="0.25">
      <c r="A8" s="1" t="s">
        <v>176</v>
      </c>
      <c r="B8" s="37">
        <v>107.42957591</v>
      </c>
      <c r="C8" s="8">
        <f t="shared" ref="C8:C14" si="0">B8/$B$16</f>
        <v>0.39410189379849425</v>
      </c>
      <c r="E8" s="247"/>
    </row>
    <row r="9" spans="1:5" x14ac:dyDescent="0.25">
      <c r="A9" s="1" t="s">
        <v>172</v>
      </c>
      <c r="B9" s="37">
        <v>102.43923679000001</v>
      </c>
      <c r="C9" s="8">
        <f t="shared" si="0"/>
        <v>0.37579499757155271</v>
      </c>
    </row>
    <row r="10" spans="1:5" x14ac:dyDescent="0.2">
      <c r="A10" s="1" t="s">
        <v>638</v>
      </c>
      <c r="B10" s="37">
        <v>29.37959738</v>
      </c>
      <c r="C10" s="8">
        <f t="shared" si="0"/>
        <v>0.10777809433219125</v>
      </c>
    </row>
    <row r="11" spans="1:5" x14ac:dyDescent="0.25">
      <c r="A11" s="1" t="s">
        <v>170</v>
      </c>
      <c r="B11" s="37">
        <v>14.38830973</v>
      </c>
      <c r="C11" s="8">
        <f t="shared" si="0"/>
        <v>5.278304475392117E-2</v>
      </c>
    </row>
    <row r="12" spans="1:5" x14ac:dyDescent="0.2">
      <c r="A12" s="1" t="s">
        <v>637</v>
      </c>
      <c r="B12" s="37">
        <v>14.296639240000001</v>
      </c>
      <c r="C12" s="8">
        <f t="shared" si="0"/>
        <v>5.2446754552564499E-2</v>
      </c>
    </row>
    <row r="13" spans="1:5" x14ac:dyDescent="0.25">
      <c r="A13" s="1" t="s">
        <v>932</v>
      </c>
      <c r="B13" s="37">
        <v>3.88105258</v>
      </c>
      <c r="C13" s="8">
        <f t="shared" si="0"/>
        <v>1.4237514750974243E-2</v>
      </c>
    </row>
    <row r="14" spans="1:5" x14ac:dyDescent="0.25">
      <c r="A14" s="1" t="s">
        <v>652</v>
      </c>
      <c r="B14" s="37">
        <v>0.77899023000000001</v>
      </c>
      <c r="C14" s="32">
        <f t="shared" si="0"/>
        <v>2.8577002403017736E-3</v>
      </c>
    </row>
    <row r="15" spans="1:5" x14ac:dyDescent="0.25">
      <c r="B15" s="10"/>
    </row>
    <row r="16" spans="1:5" x14ac:dyDescent="0.25">
      <c r="A16" s="21" t="s">
        <v>287</v>
      </c>
      <c r="B16" s="23">
        <f>SUM(B8:B15)</f>
        <v>272.59340186000003</v>
      </c>
      <c r="C16" s="33">
        <f>B16/$B$16</f>
        <v>1</v>
      </c>
    </row>
    <row r="21" spans="1:3" x14ac:dyDescent="0.2">
      <c r="A21" s="5" t="s">
        <v>277</v>
      </c>
      <c r="B21" s="11"/>
      <c r="C21" s="11"/>
    </row>
    <row r="22" spans="1:3" x14ac:dyDescent="0.2">
      <c r="A22" s="6" t="s">
        <v>278</v>
      </c>
      <c r="B22" s="12"/>
      <c r="C22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6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11" width="9.42578125" style="9" customWidth="1"/>
    <col min="12" max="16384" width="11.5703125" style="1"/>
  </cols>
  <sheetData>
    <row r="1" spans="1:11" x14ac:dyDescent="0.2">
      <c r="A1" s="2" t="s">
        <v>910</v>
      </c>
    </row>
    <row r="2" spans="1:11" x14ac:dyDescent="0.25">
      <c r="A2" s="1" t="s">
        <v>541</v>
      </c>
    </row>
    <row r="5" spans="1:11" x14ac:dyDescent="0.25">
      <c r="A5" s="4" t="s">
        <v>1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 t="s">
        <v>705</v>
      </c>
    </row>
    <row r="6" spans="1:11" x14ac:dyDescent="0.25">
      <c r="A6" s="1" t="s">
        <v>373</v>
      </c>
      <c r="B6" s="49">
        <v>9597701</v>
      </c>
      <c r="C6" s="49">
        <v>10124866.831</v>
      </c>
      <c r="D6" s="49">
        <v>10303922.211999997</v>
      </c>
      <c r="E6" s="49">
        <v>11527826.024000002</v>
      </c>
      <c r="F6" s="49">
        <v>11593903.369000001</v>
      </c>
      <c r="G6" s="49">
        <v>16305797.085999999</v>
      </c>
      <c r="H6" s="49">
        <v>16650488.23</v>
      </c>
      <c r="I6" s="49">
        <v>21985639.484999999</v>
      </c>
      <c r="J6" s="76">
        <v>24661948.447900001</v>
      </c>
      <c r="K6" s="49">
        <v>18646893.261999998</v>
      </c>
    </row>
    <row r="7" spans="1:11" x14ac:dyDescent="0.25">
      <c r="A7" s="1" t="s">
        <v>374</v>
      </c>
      <c r="B7" s="49"/>
      <c r="C7" s="49"/>
      <c r="D7" s="49"/>
      <c r="E7" s="49">
        <v>1134086.3999999999</v>
      </c>
      <c r="F7" s="49">
        <v>8889295</v>
      </c>
      <c r="G7" s="49">
        <v>10345925</v>
      </c>
      <c r="H7" s="49">
        <v>14842307</v>
      </c>
      <c r="I7" s="49">
        <v>10884269</v>
      </c>
      <c r="J7" s="76">
        <v>11161636</v>
      </c>
      <c r="K7" s="49">
        <v>10561111</v>
      </c>
    </row>
    <row r="8" spans="1:11" x14ac:dyDescent="0.25">
      <c r="A8" s="1" t="s">
        <v>670</v>
      </c>
      <c r="B8" s="49">
        <v>2580031</v>
      </c>
      <c r="C8" s="49">
        <v>3153468.8689999999</v>
      </c>
      <c r="D8" s="49">
        <v>3232792.9</v>
      </c>
      <c r="E8" s="49">
        <v>3399030.17</v>
      </c>
      <c r="F8" s="49">
        <v>3029342.0263</v>
      </c>
      <c r="G8" s="49">
        <v>3739151.33</v>
      </c>
      <c r="H8" s="49">
        <v>6393617.21</v>
      </c>
      <c r="I8" s="49">
        <v>8755510.0725279991</v>
      </c>
      <c r="J8" s="76">
        <v>7032903.5630000001</v>
      </c>
      <c r="K8" s="49">
        <v>5046013.2779999999</v>
      </c>
    </row>
    <row r="9" spans="1:11" x14ac:dyDescent="0.25">
      <c r="A9" s="1" t="s">
        <v>671</v>
      </c>
      <c r="B9" s="49"/>
      <c r="C9" s="49">
        <v>2529492.3000000003</v>
      </c>
      <c r="D9" s="49">
        <v>2307236.4600000004</v>
      </c>
      <c r="E9" s="49">
        <v>1213891.7899999998</v>
      </c>
      <c r="F9" s="49">
        <v>1344781.4909999997</v>
      </c>
      <c r="G9" s="49">
        <v>1602205.047</v>
      </c>
      <c r="H9" s="49">
        <v>828808.03</v>
      </c>
      <c r="I9" s="49">
        <v>1237080.1950000001</v>
      </c>
      <c r="J9" s="76">
        <v>2189091.7199999997</v>
      </c>
      <c r="K9" s="49">
        <v>2998507.05</v>
      </c>
    </row>
    <row r="10" spans="1:11" x14ac:dyDescent="0.25">
      <c r="A10" s="1" t="s">
        <v>377</v>
      </c>
      <c r="B10" s="49">
        <v>321937.8</v>
      </c>
      <c r="C10" s="49">
        <v>533084.19799999997</v>
      </c>
      <c r="D10" s="49">
        <v>506540.67499999999</v>
      </c>
      <c r="E10" s="49">
        <v>331155.95</v>
      </c>
      <c r="F10" s="49">
        <v>421597.89</v>
      </c>
      <c r="G10" s="49">
        <v>752088.23499999999</v>
      </c>
      <c r="H10" s="49">
        <v>648545.06500000006</v>
      </c>
      <c r="I10" s="49">
        <v>1006526.64</v>
      </c>
      <c r="J10" s="76">
        <v>1587264.68</v>
      </c>
      <c r="K10" s="49">
        <v>2149980.84</v>
      </c>
    </row>
    <row r="11" spans="1:11" x14ac:dyDescent="0.25">
      <c r="A11" s="1" t="s">
        <v>672</v>
      </c>
      <c r="B11" s="49">
        <v>2246499</v>
      </c>
      <c r="C11" s="49">
        <v>2802139.08</v>
      </c>
      <c r="D11" s="49">
        <v>2908416.8760000002</v>
      </c>
      <c r="E11" s="49">
        <v>1906772.92</v>
      </c>
      <c r="F11" s="49">
        <v>1069533.5350000001</v>
      </c>
      <c r="G11" s="49">
        <v>1293368.665</v>
      </c>
      <c r="H11" s="49">
        <v>891469.16</v>
      </c>
      <c r="I11" s="49">
        <v>1213403.78764</v>
      </c>
      <c r="J11" s="76">
        <v>1532158.9740000002</v>
      </c>
      <c r="K11" s="49">
        <v>1670752.67</v>
      </c>
    </row>
    <row r="12" spans="1:11" x14ac:dyDescent="0.25">
      <c r="A12" s="1" t="s">
        <v>673</v>
      </c>
      <c r="B12" s="49">
        <v>1185263</v>
      </c>
      <c r="C12" s="49">
        <v>1276277.1599999999</v>
      </c>
      <c r="D12" s="49">
        <v>1575132.348</v>
      </c>
      <c r="E12" s="49">
        <v>1228900.27</v>
      </c>
      <c r="F12" s="49">
        <v>1468266.0080000001</v>
      </c>
      <c r="G12" s="49">
        <v>1242765</v>
      </c>
      <c r="H12" s="49">
        <v>1205435</v>
      </c>
      <c r="I12" s="49">
        <v>1175157</v>
      </c>
      <c r="J12" s="76">
        <v>1471131</v>
      </c>
      <c r="K12" s="49">
        <v>1450415</v>
      </c>
    </row>
    <row r="13" spans="1:11" x14ac:dyDescent="0.25">
      <c r="A13" s="1" t="s">
        <v>375</v>
      </c>
      <c r="B13" s="49">
        <v>1341667.6780000001</v>
      </c>
      <c r="C13" s="49">
        <v>1685928.9110000003</v>
      </c>
      <c r="D13" s="49">
        <v>2020623.38</v>
      </c>
      <c r="E13" s="49">
        <v>1120043.3599999999</v>
      </c>
      <c r="F13" s="49">
        <v>1021502.349</v>
      </c>
      <c r="G13" s="49">
        <v>1098545.7213999999</v>
      </c>
      <c r="H13" s="49">
        <v>1291938.6390000002</v>
      </c>
      <c r="I13" s="49">
        <v>1273154.0934000001</v>
      </c>
      <c r="J13" s="76">
        <v>1419777.9950000001</v>
      </c>
      <c r="K13" s="49">
        <v>1310252.3630000001</v>
      </c>
    </row>
    <row r="14" spans="1:11" x14ac:dyDescent="0.25">
      <c r="A14" s="1" t="s">
        <v>386</v>
      </c>
      <c r="B14" s="49">
        <v>2653</v>
      </c>
      <c r="C14" s="49">
        <v>6213.6900000000005</v>
      </c>
      <c r="D14" s="49">
        <v>3793.2000000000003</v>
      </c>
      <c r="E14" s="49">
        <v>5528.52</v>
      </c>
      <c r="F14" s="49">
        <v>17885.809999999998</v>
      </c>
      <c r="G14" s="49">
        <v>13484</v>
      </c>
      <c r="H14" s="49">
        <v>20215.71</v>
      </c>
      <c r="I14" s="49">
        <v>57864.023999999998</v>
      </c>
      <c r="J14" s="76">
        <v>443269</v>
      </c>
      <c r="K14" s="49">
        <v>1270521</v>
      </c>
    </row>
    <row r="15" spans="1:11" x14ac:dyDescent="0.25">
      <c r="A15" s="1" t="s">
        <v>376</v>
      </c>
      <c r="B15" s="49">
        <v>329266</v>
      </c>
      <c r="C15" s="49">
        <v>425095</v>
      </c>
      <c r="D15" s="49">
        <v>477590.5</v>
      </c>
      <c r="E15" s="49">
        <v>700513.82000000007</v>
      </c>
      <c r="F15" s="49">
        <v>986673.37</v>
      </c>
      <c r="G15" s="49">
        <v>735704.13</v>
      </c>
      <c r="H15" s="49">
        <v>1028313.71</v>
      </c>
      <c r="I15" s="49">
        <v>1054193.31</v>
      </c>
      <c r="J15" s="76">
        <v>1420152.88</v>
      </c>
      <c r="K15" s="49">
        <v>1010266.84</v>
      </c>
    </row>
    <row r="16" spans="1:11" x14ac:dyDescent="0.25">
      <c r="A16" s="1" t="s">
        <v>378</v>
      </c>
      <c r="B16" s="49"/>
      <c r="C16" s="49"/>
      <c r="D16" s="49"/>
      <c r="E16" s="49">
        <v>262868</v>
      </c>
      <c r="F16" s="49">
        <v>276860</v>
      </c>
      <c r="G16" s="49">
        <v>374788</v>
      </c>
      <c r="H16" s="49">
        <v>322240.34000000003</v>
      </c>
      <c r="I16" s="49">
        <v>588251.81999999995</v>
      </c>
      <c r="J16" s="76">
        <v>539559.92000000004</v>
      </c>
      <c r="K16" s="49">
        <v>757745.55</v>
      </c>
    </row>
    <row r="17" spans="1:11" x14ac:dyDescent="0.25">
      <c r="A17" s="1" t="s">
        <v>381</v>
      </c>
      <c r="B17" s="49">
        <v>195024</v>
      </c>
      <c r="C17" s="49">
        <v>266327.93200000003</v>
      </c>
      <c r="D17" s="49">
        <v>206208.15700000001</v>
      </c>
      <c r="E17" s="49">
        <v>283097.66000000003</v>
      </c>
      <c r="F17" s="49">
        <v>316876.95</v>
      </c>
      <c r="G17" s="49">
        <v>374611.27200000011</v>
      </c>
      <c r="H17" s="49">
        <v>326852.67199999996</v>
      </c>
      <c r="I17" s="49">
        <v>302874.51499999996</v>
      </c>
      <c r="J17" s="76">
        <v>409616.38299999997</v>
      </c>
      <c r="K17" s="49">
        <v>373345.29499999998</v>
      </c>
    </row>
    <row r="18" spans="1:11" x14ac:dyDescent="0.25">
      <c r="A18" s="1" t="s">
        <v>379</v>
      </c>
      <c r="B18" s="49">
        <v>329687</v>
      </c>
      <c r="C18" s="49">
        <v>456193.34400000004</v>
      </c>
      <c r="D18" s="49">
        <v>321012.28420000005</v>
      </c>
      <c r="E18" s="49">
        <v>313025.44499999995</v>
      </c>
      <c r="F18" s="49">
        <v>481769.685</v>
      </c>
      <c r="G18" s="49">
        <v>390704.53</v>
      </c>
      <c r="H18" s="49">
        <v>297526.565</v>
      </c>
      <c r="I18" s="49">
        <v>543856.4</v>
      </c>
      <c r="J18" s="76">
        <v>438024.56499999994</v>
      </c>
      <c r="K18" s="49">
        <v>257422.67</v>
      </c>
    </row>
    <row r="19" spans="1:11" x14ac:dyDescent="0.25">
      <c r="A19" s="1" t="s">
        <v>380</v>
      </c>
      <c r="B19" s="49">
        <v>208024.329</v>
      </c>
      <c r="C19" s="49">
        <v>231923.98139999999</v>
      </c>
      <c r="D19" s="49">
        <v>97936.720239999995</v>
      </c>
      <c r="E19" s="49">
        <v>105113.6318</v>
      </c>
      <c r="F19" s="49">
        <v>126200.47125</v>
      </c>
      <c r="G19" s="49">
        <v>149202.31280000001</v>
      </c>
      <c r="H19" s="49">
        <v>245875.34299999999</v>
      </c>
      <c r="I19" s="49">
        <v>394477.61201000004</v>
      </c>
      <c r="J19" s="76">
        <v>277975.63900000002</v>
      </c>
      <c r="K19" s="49">
        <v>149294.28</v>
      </c>
    </row>
    <row r="20" spans="1:11" x14ac:dyDescent="0.25">
      <c r="A20" s="1" t="s">
        <v>383</v>
      </c>
      <c r="B20" s="49">
        <v>21603</v>
      </c>
      <c r="C20" s="49">
        <v>12207.956</v>
      </c>
      <c r="D20" s="49">
        <v>11425.251</v>
      </c>
      <c r="E20" s="49">
        <v>18865.645</v>
      </c>
      <c r="F20" s="49">
        <v>57838.875</v>
      </c>
      <c r="G20" s="49">
        <v>93785.675000000003</v>
      </c>
      <c r="H20" s="49">
        <v>124917.295</v>
      </c>
      <c r="I20" s="49">
        <v>151398.21522000001</v>
      </c>
      <c r="J20" s="76">
        <v>120671.515</v>
      </c>
      <c r="K20" s="49">
        <v>107264.54000000001</v>
      </c>
    </row>
    <row r="21" spans="1:11" x14ac:dyDescent="0.25">
      <c r="A21" s="1" t="s">
        <v>388</v>
      </c>
      <c r="B21" s="49">
        <v>117461</v>
      </c>
      <c r="C21" s="49">
        <v>142677.45000000001</v>
      </c>
      <c r="D21" s="49">
        <v>94153.21</v>
      </c>
      <c r="E21" s="49">
        <v>97474.26999999999</v>
      </c>
      <c r="F21" s="49">
        <v>92148.1</v>
      </c>
      <c r="G21" s="49">
        <v>88507.89</v>
      </c>
      <c r="H21" s="49">
        <v>74080.680999999997</v>
      </c>
      <c r="I21" s="49">
        <v>47491.38</v>
      </c>
      <c r="J21" s="76">
        <v>84853.98</v>
      </c>
      <c r="K21" s="49">
        <v>74634.13</v>
      </c>
    </row>
    <row r="22" spans="1:11" x14ac:dyDescent="0.25">
      <c r="A22" s="1" t="s">
        <v>385</v>
      </c>
      <c r="B22" s="49">
        <v>10844</v>
      </c>
      <c r="C22" s="49">
        <v>42436</v>
      </c>
      <c r="D22" s="49">
        <v>16439.5</v>
      </c>
      <c r="E22" s="49">
        <v>341</v>
      </c>
      <c r="F22" s="49">
        <v>18165</v>
      </c>
      <c r="G22" s="49">
        <v>33948</v>
      </c>
      <c r="H22" s="49">
        <v>97711</v>
      </c>
      <c r="I22" s="49">
        <v>77847</v>
      </c>
      <c r="J22" s="76">
        <v>65593</v>
      </c>
      <c r="K22" s="49">
        <v>65553</v>
      </c>
    </row>
    <row r="23" spans="1:11" x14ac:dyDescent="0.25">
      <c r="A23" s="1" t="s">
        <v>382</v>
      </c>
      <c r="B23" s="49">
        <v>233991</v>
      </c>
      <c r="C23" s="49">
        <v>349891.64899999998</v>
      </c>
      <c r="D23" s="49">
        <v>187221.31</v>
      </c>
      <c r="E23" s="49">
        <v>292855.08</v>
      </c>
      <c r="F23" s="49"/>
      <c r="G23" s="49">
        <v>104072</v>
      </c>
      <c r="H23" s="49">
        <v>224454</v>
      </c>
      <c r="I23" s="49">
        <v>239725.18</v>
      </c>
      <c r="J23" s="76">
        <v>578910</v>
      </c>
      <c r="K23" s="49">
        <v>33792.014999999999</v>
      </c>
    </row>
    <row r="24" spans="1:11" x14ac:dyDescent="0.25">
      <c r="A24" s="1" t="s">
        <v>674</v>
      </c>
      <c r="B24" s="49">
        <v>4772</v>
      </c>
      <c r="C24" s="49">
        <v>13229.983999999999</v>
      </c>
      <c r="D24" s="49">
        <v>9655.1550000000007</v>
      </c>
      <c r="E24" s="49">
        <v>16677.52</v>
      </c>
      <c r="F24" s="49">
        <v>18168.847000000002</v>
      </c>
      <c r="G24" s="49">
        <v>34585.466</v>
      </c>
      <c r="H24" s="49">
        <v>32248.629999999997</v>
      </c>
      <c r="I24" s="49">
        <v>19963.88</v>
      </c>
      <c r="J24" s="76">
        <v>43250.824999999997</v>
      </c>
      <c r="K24" s="49">
        <v>19262.154999999999</v>
      </c>
    </row>
    <row r="25" spans="1:11" x14ac:dyDescent="0.25">
      <c r="A25" s="1" t="s">
        <v>389</v>
      </c>
      <c r="B25" s="49">
        <v>21451</v>
      </c>
      <c r="C25" s="49">
        <v>31565.863000000001</v>
      </c>
      <c r="D25" s="49">
        <v>119452.46699999999</v>
      </c>
      <c r="E25" s="49">
        <v>44265.745000000003</v>
      </c>
      <c r="F25" s="49">
        <v>27533.723000999998</v>
      </c>
      <c r="G25" s="49">
        <v>22976.578999999998</v>
      </c>
      <c r="H25" s="49">
        <v>47743.493000000002</v>
      </c>
      <c r="I25" s="49">
        <v>37374.966</v>
      </c>
      <c r="J25" s="76">
        <v>21340.811000000005</v>
      </c>
      <c r="K25" s="49">
        <v>19245.627999999997</v>
      </c>
    </row>
    <row r="26" spans="1:11" x14ac:dyDescent="0.25">
      <c r="A26" s="1" t="s">
        <v>675</v>
      </c>
      <c r="B26" s="49"/>
      <c r="C26" s="49"/>
      <c r="D26" s="49">
        <v>19378.785</v>
      </c>
      <c r="E26" s="49">
        <v>19185.215</v>
      </c>
      <c r="F26" s="49">
        <v>30389.064999999999</v>
      </c>
      <c r="G26" s="49">
        <v>30398.504000000001</v>
      </c>
      <c r="H26" s="49">
        <v>31678.295000000002</v>
      </c>
      <c r="I26" s="49">
        <v>17859.125</v>
      </c>
      <c r="J26" s="76">
        <v>26208.884999999995</v>
      </c>
      <c r="K26" s="49">
        <v>17871.787</v>
      </c>
    </row>
    <row r="27" spans="1:11" x14ac:dyDescent="0.25">
      <c r="A27" s="1" t="s">
        <v>676</v>
      </c>
      <c r="B27" s="49">
        <v>15450</v>
      </c>
      <c r="C27" s="49">
        <v>13352.822999999999</v>
      </c>
      <c r="D27" s="49">
        <v>5154.3049999999994</v>
      </c>
      <c r="E27" s="49">
        <v>3589.2409999999995</v>
      </c>
      <c r="F27" s="49">
        <v>11645.125999999998</v>
      </c>
      <c r="G27" s="49">
        <v>26358.527999999998</v>
      </c>
      <c r="H27" s="49">
        <v>22695.112000000001</v>
      </c>
      <c r="I27" s="49">
        <v>18018.864999999998</v>
      </c>
      <c r="J27" s="76">
        <v>16979.095000000001</v>
      </c>
      <c r="K27" s="49">
        <v>16629.769</v>
      </c>
    </row>
    <row r="28" spans="1:11" x14ac:dyDescent="0.25">
      <c r="A28" s="1" t="s">
        <v>390</v>
      </c>
      <c r="B28" s="49">
        <v>23096</v>
      </c>
      <c r="C28" s="49">
        <v>18002.722999999998</v>
      </c>
      <c r="D28" s="49">
        <v>13359.399000000001</v>
      </c>
      <c r="E28" s="49">
        <v>19767.370000000003</v>
      </c>
      <c r="F28" s="49">
        <v>28295.636000000002</v>
      </c>
      <c r="G28" s="49">
        <v>31558.955000000002</v>
      </c>
      <c r="H28" s="49">
        <v>32899.345000000001</v>
      </c>
      <c r="I28" s="49">
        <v>28847.260000000002</v>
      </c>
      <c r="J28" s="76">
        <v>26758.05</v>
      </c>
      <c r="K28" s="49">
        <v>11506.590000000002</v>
      </c>
    </row>
    <row r="29" spans="1:11" x14ac:dyDescent="0.25">
      <c r="A29" s="1" t="s">
        <v>677</v>
      </c>
      <c r="B29" s="49"/>
      <c r="C29" s="49"/>
      <c r="D29" s="49"/>
      <c r="E29" s="49">
        <v>2202</v>
      </c>
      <c r="F29" s="49">
        <v>2606.2399999999998</v>
      </c>
      <c r="G29" s="49">
        <v>10020.51</v>
      </c>
      <c r="H29" s="49">
        <v>13836.93</v>
      </c>
      <c r="I29" s="49">
        <v>13845</v>
      </c>
      <c r="J29" s="76">
        <v>13542.21</v>
      </c>
      <c r="K29" s="49">
        <v>11261</v>
      </c>
    </row>
    <row r="30" spans="1:11" x14ac:dyDescent="0.25">
      <c r="A30" s="1" t="s">
        <v>384</v>
      </c>
      <c r="B30" s="49">
        <v>27368</v>
      </c>
      <c r="C30" s="49">
        <v>45212.98</v>
      </c>
      <c r="D30" s="49">
        <v>27881.486000000004</v>
      </c>
      <c r="E30" s="49">
        <v>52275.447</v>
      </c>
      <c r="F30" s="49">
        <v>87848.09199999999</v>
      </c>
      <c r="G30" s="49">
        <v>79451.413</v>
      </c>
      <c r="H30" s="49">
        <v>52491.334000000003</v>
      </c>
      <c r="I30" s="49">
        <v>106071.48750000002</v>
      </c>
      <c r="J30" s="76">
        <v>28407.035</v>
      </c>
      <c r="K30" s="49">
        <v>7952.9</v>
      </c>
    </row>
    <row r="31" spans="1:11" x14ac:dyDescent="0.25">
      <c r="A31" s="1" t="s">
        <v>678</v>
      </c>
      <c r="B31" s="49">
        <v>18338</v>
      </c>
      <c r="C31" s="49">
        <v>14738.68</v>
      </c>
      <c r="D31" s="49">
        <v>11264.5</v>
      </c>
      <c r="E31" s="49">
        <v>1994</v>
      </c>
      <c r="F31" s="49">
        <v>1295</v>
      </c>
      <c r="G31" s="49">
        <v>2077</v>
      </c>
      <c r="H31" s="49">
        <v>4366</v>
      </c>
      <c r="I31" s="49">
        <v>1586.16</v>
      </c>
      <c r="J31" s="76">
        <v>1512.5199999999998</v>
      </c>
      <c r="K31" s="49">
        <v>3039.2400000000002</v>
      </c>
    </row>
    <row r="32" spans="1:11" x14ac:dyDescent="0.25">
      <c r="A32" s="1" t="s">
        <v>679</v>
      </c>
      <c r="B32" s="49">
        <v>24513</v>
      </c>
      <c r="C32" s="49">
        <v>595.5</v>
      </c>
      <c r="D32" s="49">
        <v>338</v>
      </c>
      <c r="E32" s="49">
        <v>278.70999999999998</v>
      </c>
      <c r="F32" s="49"/>
      <c r="G32" s="49">
        <v>16335</v>
      </c>
      <c r="H32" s="49">
        <v>225</v>
      </c>
      <c r="I32" s="49">
        <v>556.5</v>
      </c>
      <c r="J32" s="76">
        <v>706.82600000000002</v>
      </c>
      <c r="K32" s="49">
        <v>303.63</v>
      </c>
    </row>
    <row r="33" spans="1:11" x14ac:dyDescent="0.25">
      <c r="A33" s="1" t="s">
        <v>387</v>
      </c>
      <c r="B33" s="49">
        <v>119425</v>
      </c>
      <c r="C33" s="49">
        <v>135221.23000000001</v>
      </c>
      <c r="D33" s="49">
        <v>126731.07799999999</v>
      </c>
      <c r="E33" s="49">
        <v>110572.60899999998</v>
      </c>
      <c r="F33" s="49">
        <v>108285.44100000001</v>
      </c>
      <c r="G33" s="49">
        <v>111164.094</v>
      </c>
      <c r="H33" s="49">
        <v>109102.201</v>
      </c>
      <c r="I33" s="49">
        <v>48031.285000000003</v>
      </c>
      <c r="J33" s="76" t="s">
        <v>65</v>
      </c>
      <c r="K33" s="49"/>
    </row>
    <row r="34" spans="1:11" x14ac:dyDescent="0.25">
      <c r="A34" s="1" t="s">
        <v>307</v>
      </c>
      <c r="B34" s="101">
        <v>82720</v>
      </c>
      <c r="C34" s="101">
        <v>211411.125</v>
      </c>
      <c r="D34" s="101">
        <v>159705.09</v>
      </c>
      <c r="E34" s="101">
        <v>125253.395</v>
      </c>
      <c r="F34" s="101">
        <v>15175.38</v>
      </c>
      <c r="G34" s="101">
        <v>9918.0349999999999</v>
      </c>
      <c r="H34" s="101">
        <v>12698.594999999999</v>
      </c>
      <c r="I34" s="101">
        <v>1330.0749999999998</v>
      </c>
      <c r="J34" s="227">
        <v>1289.625</v>
      </c>
      <c r="K34" s="101">
        <v>9533.4349999999995</v>
      </c>
    </row>
    <row r="36" spans="1:11" x14ac:dyDescent="0.25">
      <c r="A36" s="2" t="s">
        <v>35</v>
      </c>
      <c r="B36" s="66">
        <f>SUM(B6:B35)</f>
        <v>19058785.807</v>
      </c>
      <c r="C36" s="66">
        <f>SUM(C6:C35)</f>
        <v>24521555.259400006</v>
      </c>
      <c r="D36" s="66">
        <f t="shared" ref="D36:K36" si="0">SUM(D6:D35)</f>
        <v>24763365.248440005</v>
      </c>
      <c r="E36" s="66">
        <f t="shared" si="0"/>
        <v>24337451.207800001</v>
      </c>
      <c r="F36" s="66">
        <f t="shared" si="0"/>
        <v>31543882.479550999</v>
      </c>
      <c r="G36" s="66">
        <f t="shared" si="0"/>
        <v>39113497.978199989</v>
      </c>
      <c r="H36" s="66">
        <f t="shared" si="0"/>
        <v>45874780.585000001</v>
      </c>
      <c r="I36" s="66">
        <f t="shared" si="0"/>
        <v>51282204.33329799</v>
      </c>
      <c r="J36" s="66">
        <f t="shared" si="0"/>
        <v>55614535.143899985</v>
      </c>
      <c r="K36" s="66">
        <f t="shared" si="0"/>
        <v>48050370.917000011</v>
      </c>
    </row>
  </sheetData>
  <sortState ref="A6:K33">
    <sortCondition descending="1" ref="K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7"/>
  <sheetViews>
    <sheetView workbookViewId="0">
      <selection activeCell="F9" sqref="F9"/>
    </sheetView>
  </sheetViews>
  <sheetFormatPr baseColWidth="10" defaultColWidth="11.5703125" defaultRowHeight="12" x14ac:dyDescent="0.2"/>
  <cols>
    <col min="1" max="1" width="13.140625" style="1" customWidth="1"/>
    <col min="2" max="6" width="12.5703125" style="9" customWidth="1"/>
    <col min="7" max="16384" width="11.5703125" style="1"/>
  </cols>
  <sheetData>
    <row r="1" spans="1:6" x14ac:dyDescent="0.2">
      <c r="A1" s="2" t="s">
        <v>891</v>
      </c>
    </row>
    <row r="2" spans="1:6" x14ac:dyDescent="0.25">
      <c r="A2" s="1" t="s">
        <v>60</v>
      </c>
    </row>
    <row r="4" spans="1:6" ht="12.6" thickBot="1" x14ac:dyDescent="0.3">
      <c r="B4" s="53"/>
      <c r="C4" s="53"/>
      <c r="D4" s="53"/>
      <c r="E4" s="53"/>
      <c r="F4" s="53"/>
    </row>
    <row r="5" spans="1:6" ht="15" customHeight="1" thickBot="1" x14ac:dyDescent="0.3">
      <c r="B5" s="297" t="s">
        <v>560</v>
      </c>
      <c r="C5" s="298"/>
      <c r="D5" s="297" t="s">
        <v>559</v>
      </c>
      <c r="E5" s="298"/>
      <c r="F5" s="53"/>
    </row>
    <row r="6" spans="1:6" x14ac:dyDescent="0.2">
      <c r="A6" s="4" t="s">
        <v>61</v>
      </c>
      <c r="B6" s="7" t="s">
        <v>62</v>
      </c>
      <c r="C6" s="7" t="s">
        <v>63</v>
      </c>
      <c r="D6" s="7" t="s">
        <v>62</v>
      </c>
      <c r="E6" s="7" t="s">
        <v>63</v>
      </c>
      <c r="F6" s="7" t="s">
        <v>64</v>
      </c>
    </row>
    <row r="7" spans="1:6" x14ac:dyDescent="0.25">
      <c r="A7" s="25">
        <v>2011</v>
      </c>
      <c r="B7" s="9" t="s">
        <v>65</v>
      </c>
      <c r="C7" s="10" t="s">
        <v>65</v>
      </c>
      <c r="D7" s="10">
        <v>2</v>
      </c>
      <c r="E7" s="10">
        <v>39</v>
      </c>
      <c r="F7" s="10">
        <v>39</v>
      </c>
    </row>
    <row r="8" spans="1:6" x14ac:dyDescent="0.25">
      <c r="A8" s="25">
        <v>2012</v>
      </c>
      <c r="B8" s="9">
        <v>5</v>
      </c>
      <c r="C8" s="10">
        <v>308</v>
      </c>
      <c r="D8" s="10">
        <v>2</v>
      </c>
      <c r="E8" s="10">
        <v>55</v>
      </c>
      <c r="F8" s="10">
        <f>E8+C8</f>
        <v>363</v>
      </c>
    </row>
    <row r="9" spans="1:6" x14ac:dyDescent="0.25">
      <c r="A9" s="25">
        <v>2013</v>
      </c>
      <c r="B9" s="9">
        <v>9</v>
      </c>
      <c r="C9" s="10">
        <v>464</v>
      </c>
      <c r="D9" s="10">
        <v>10</v>
      </c>
      <c r="E9" s="10">
        <v>269</v>
      </c>
      <c r="F9" s="10">
        <f>E9+C9</f>
        <v>733</v>
      </c>
    </row>
    <row r="10" spans="1:6" x14ac:dyDescent="0.25">
      <c r="A10" s="25">
        <v>2014</v>
      </c>
      <c r="B10" s="9">
        <v>15</v>
      </c>
      <c r="C10" s="10">
        <v>922</v>
      </c>
      <c r="D10" s="10">
        <v>9</v>
      </c>
      <c r="E10" s="10">
        <v>251</v>
      </c>
      <c r="F10" s="10">
        <f>E10+C10</f>
        <v>1173</v>
      </c>
    </row>
    <row r="11" spans="1:6" x14ac:dyDescent="0.25">
      <c r="A11" s="25">
        <v>2015</v>
      </c>
      <c r="B11" s="9">
        <v>6</v>
      </c>
      <c r="C11" s="10">
        <v>379</v>
      </c>
      <c r="D11" s="10">
        <v>9</v>
      </c>
      <c r="E11" s="10">
        <v>236</v>
      </c>
      <c r="F11" s="10">
        <f>E11+C11</f>
        <v>615</v>
      </c>
    </row>
    <row r="12" spans="1:6" x14ac:dyDescent="0.25">
      <c r="A12" s="25">
        <v>2016</v>
      </c>
      <c r="B12" s="9">
        <v>17</v>
      </c>
      <c r="C12" s="10">
        <v>1071</v>
      </c>
      <c r="D12" s="10">
        <v>10</v>
      </c>
      <c r="E12" s="10">
        <v>260</v>
      </c>
      <c r="F12" s="10">
        <f>E12+C12</f>
        <v>1331</v>
      </c>
    </row>
    <row r="13" spans="1:6" x14ac:dyDescent="0.25">
      <c r="A13" s="58" t="s">
        <v>66</v>
      </c>
      <c r="B13" s="23">
        <f>SUM(B7:B12)</f>
        <v>52</v>
      </c>
      <c r="C13" s="23">
        <f>SUM(C7:C11)</f>
        <v>2073</v>
      </c>
      <c r="D13" s="23">
        <f>SUM(D7:D12)</f>
        <v>42</v>
      </c>
      <c r="E13" s="23">
        <f>SUM(E7:E12)</f>
        <v>1110</v>
      </c>
      <c r="F13" s="23">
        <f>SUM(F7:F12)</f>
        <v>4254</v>
      </c>
    </row>
    <row r="16" spans="1:6" x14ac:dyDescent="0.2">
      <c r="A16" s="13" t="s">
        <v>42</v>
      </c>
      <c r="B16" s="13" t="s">
        <v>58</v>
      </c>
      <c r="C16" s="11"/>
      <c r="D16" s="11"/>
      <c r="E16" s="11"/>
      <c r="F16" s="11"/>
    </row>
    <row r="17" spans="1:6" x14ac:dyDescent="0.25">
      <c r="A17" s="14"/>
      <c r="B17" s="14" t="s">
        <v>59</v>
      </c>
      <c r="C17" s="12"/>
      <c r="D17" s="12"/>
      <c r="E17" s="12"/>
      <c r="F17" s="12"/>
    </row>
  </sheetData>
  <mergeCells count="2">
    <mergeCell ref="B5:C5"/>
    <mergeCell ref="D5:E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8"/>
  <sheetViews>
    <sheetView zoomScale="70" zoomScaleNormal="70" workbookViewId="0">
      <selection activeCell="I33" sqref="I33"/>
    </sheetView>
  </sheetViews>
  <sheetFormatPr baseColWidth="10" defaultColWidth="11.5703125" defaultRowHeight="12" x14ac:dyDescent="0.2"/>
  <cols>
    <col min="1" max="1" width="30.28515625" style="1" customWidth="1"/>
    <col min="2" max="9" width="9.42578125" style="10" customWidth="1"/>
    <col min="10" max="10" width="11.7109375" style="10" customWidth="1"/>
    <col min="11" max="17" width="9.42578125" style="10" customWidth="1"/>
    <col min="18" max="22" width="11.5703125" style="10"/>
    <col min="23" max="16384" width="11.5703125" style="1"/>
  </cols>
  <sheetData>
    <row r="1" spans="1:22" x14ac:dyDescent="0.2">
      <c r="A1" s="2" t="s">
        <v>911</v>
      </c>
    </row>
    <row r="2" spans="1:22" x14ac:dyDescent="0.25">
      <c r="A2" s="1" t="s">
        <v>542</v>
      </c>
    </row>
    <row r="5" spans="1:22" x14ac:dyDescent="0.25">
      <c r="A5" s="4" t="s">
        <v>912</v>
      </c>
      <c r="B5" s="228" t="s">
        <v>137</v>
      </c>
      <c r="C5" s="228" t="s">
        <v>120</v>
      </c>
      <c r="D5" s="228" t="s">
        <v>117</v>
      </c>
      <c r="E5" s="228" t="s">
        <v>136</v>
      </c>
      <c r="F5" s="228" t="s">
        <v>126</v>
      </c>
      <c r="G5" s="228" t="s">
        <v>478</v>
      </c>
      <c r="H5" s="228" t="s">
        <v>123</v>
      </c>
      <c r="I5" s="228" t="s">
        <v>132</v>
      </c>
      <c r="J5" s="228" t="s">
        <v>128</v>
      </c>
      <c r="K5" s="228" t="s">
        <v>131</v>
      </c>
      <c r="L5" s="228" t="s">
        <v>121</v>
      </c>
      <c r="M5" s="228" t="s">
        <v>129</v>
      </c>
      <c r="N5" s="228" t="s">
        <v>124</v>
      </c>
      <c r="O5" s="228" t="s">
        <v>130</v>
      </c>
      <c r="P5" s="228" t="s">
        <v>119</v>
      </c>
      <c r="Q5" s="228" t="s">
        <v>127</v>
      </c>
      <c r="R5" s="228" t="s">
        <v>125</v>
      </c>
      <c r="S5" s="228" t="s">
        <v>135</v>
      </c>
      <c r="T5" s="228" t="s">
        <v>479</v>
      </c>
      <c r="U5" s="228" t="s">
        <v>118</v>
      </c>
      <c r="V5" s="228" t="s">
        <v>713</v>
      </c>
    </row>
    <row r="6" spans="1:22" x14ac:dyDescent="0.25">
      <c r="A6" s="1" t="s">
        <v>373</v>
      </c>
      <c r="B6" s="10">
        <v>3814</v>
      </c>
      <c r="D6" s="10">
        <v>2700852</v>
      </c>
      <c r="F6" s="10">
        <v>1063490.132</v>
      </c>
      <c r="K6" s="10">
        <v>70025.97</v>
      </c>
      <c r="L6" s="10">
        <v>10122825.41</v>
      </c>
      <c r="M6" s="10">
        <v>9391.35</v>
      </c>
      <c r="O6" s="10">
        <v>4379825.7</v>
      </c>
      <c r="T6" s="10">
        <v>296668.7</v>
      </c>
    </row>
    <row r="7" spans="1:22" x14ac:dyDescent="0.25">
      <c r="A7" s="1" t="s">
        <v>374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>
        <v>10561111</v>
      </c>
      <c r="S7" s="226"/>
    </row>
    <row r="8" spans="1:22" x14ac:dyDescent="0.25">
      <c r="A8" s="1" t="s">
        <v>670</v>
      </c>
      <c r="B8" s="226"/>
      <c r="C8" s="226">
        <v>5469</v>
      </c>
      <c r="D8" s="226">
        <v>661896.78699999989</v>
      </c>
      <c r="E8" s="226"/>
      <c r="F8" s="226">
        <v>8391.880000000001</v>
      </c>
      <c r="G8" s="226">
        <v>203825</v>
      </c>
      <c r="H8" s="226"/>
      <c r="I8" s="226"/>
      <c r="J8" s="226"/>
      <c r="K8" s="226">
        <v>8358</v>
      </c>
      <c r="L8" s="226">
        <v>3511.8</v>
      </c>
      <c r="M8" s="226">
        <v>49672.4</v>
      </c>
      <c r="N8" s="226">
        <v>362.9</v>
      </c>
      <c r="O8" s="226">
        <v>3681698.5109999999</v>
      </c>
      <c r="P8" s="226">
        <v>190097</v>
      </c>
      <c r="Q8" s="226"/>
      <c r="R8" s="226"/>
      <c r="S8" s="226"/>
      <c r="U8" s="10">
        <v>8730</v>
      </c>
      <c r="V8" s="10">
        <v>224000</v>
      </c>
    </row>
    <row r="9" spans="1:22" x14ac:dyDescent="0.25">
      <c r="A9" s="1" t="s">
        <v>671</v>
      </c>
      <c r="B9" s="226">
        <v>25441</v>
      </c>
      <c r="C9" s="226">
        <v>2931</v>
      </c>
      <c r="D9" s="226">
        <v>7097.3</v>
      </c>
      <c r="E9" s="226"/>
      <c r="F9" s="226"/>
      <c r="G9" s="226">
        <v>304601</v>
      </c>
      <c r="H9" s="226">
        <v>50</v>
      </c>
      <c r="I9" s="226"/>
      <c r="J9" s="226"/>
      <c r="K9" s="226">
        <v>105302</v>
      </c>
      <c r="L9" s="226">
        <v>12236</v>
      </c>
      <c r="M9" s="226"/>
      <c r="N9" s="226">
        <v>44597</v>
      </c>
      <c r="O9" s="226">
        <v>2477501.75</v>
      </c>
      <c r="P9" s="226"/>
      <c r="Q9" s="226"/>
      <c r="R9" s="226">
        <v>18750</v>
      </c>
      <c r="S9" s="226"/>
    </row>
    <row r="10" spans="1:22" x14ac:dyDescent="0.25">
      <c r="A10" s="1" t="s">
        <v>377</v>
      </c>
      <c r="B10" s="226"/>
      <c r="C10" s="226">
        <v>23955</v>
      </c>
      <c r="D10" s="226"/>
      <c r="E10" s="226"/>
      <c r="F10" s="226">
        <v>20</v>
      </c>
      <c r="G10" s="226"/>
      <c r="H10" s="226"/>
      <c r="I10" s="226"/>
      <c r="J10" s="226"/>
      <c r="K10" s="226"/>
      <c r="L10" s="226">
        <v>8321.34</v>
      </c>
      <c r="M10" s="226"/>
      <c r="N10" s="226"/>
      <c r="O10" s="226"/>
      <c r="P10" s="226"/>
      <c r="Q10" s="226"/>
      <c r="R10" s="226"/>
      <c r="S10" s="226">
        <v>2117299</v>
      </c>
      <c r="U10" s="10">
        <v>385.5</v>
      </c>
    </row>
    <row r="11" spans="1:22" x14ac:dyDescent="0.25">
      <c r="A11" s="1" t="s">
        <v>672</v>
      </c>
      <c r="B11" s="226"/>
      <c r="C11" s="226">
        <v>119250</v>
      </c>
      <c r="D11" s="226">
        <v>7073</v>
      </c>
      <c r="E11" s="226"/>
      <c r="F11" s="226">
        <v>2985.2</v>
      </c>
      <c r="G11" s="226"/>
      <c r="H11" s="226"/>
      <c r="I11" s="226"/>
      <c r="J11" s="226"/>
      <c r="K11" s="226">
        <v>137764</v>
      </c>
      <c r="L11" s="226">
        <v>4294</v>
      </c>
      <c r="M11" s="226">
        <v>174761.08</v>
      </c>
      <c r="N11" s="226">
        <v>33902.15</v>
      </c>
      <c r="O11" s="226">
        <v>1153915.1100000001</v>
      </c>
      <c r="P11" s="226"/>
      <c r="Q11" s="226"/>
      <c r="R11" s="226"/>
      <c r="S11" s="226"/>
      <c r="T11" s="10">
        <v>36808.130000000005</v>
      </c>
    </row>
    <row r="12" spans="1:22" x14ac:dyDescent="0.25">
      <c r="A12" s="1" t="s">
        <v>673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>
        <v>868620</v>
      </c>
      <c r="L12" s="226"/>
      <c r="M12" s="226">
        <v>52500</v>
      </c>
      <c r="N12" s="226"/>
      <c r="O12" s="226">
        <v>518975</v>
      </c>
      <c r="P12" s="226"/>
      <c r="Q12" s="226"/>
      <c r="R12" s="226"/>
      <c r="S12" s="226"/>
      <c r="T12" s="10">
        <v>10320</v>
      </c>
    </row>
    <row r="13" spans="1:22" x14ac:dyDescent="0.25">
      <c r="A13" s="1" t="s">
        <v>375</v>
      </c>
      <c r="B13" s="226"/>
      <c r="C13" s="226"/>
      <c r="D13" s="226"/>
      <c r="E13" s="226"/>
      <c r="F13" s="226">
        <v>607.41000000000008</v>
      </c>
      <c r="G13" s="226"/>
      <c r="H13" s="226"/>
      <c r="I13" s="226"/>
      <c r="J13" s="226">
        <v>2122</v>
      </c>
      <c r="K13" s="226">
        <v>38</v>
      </c>
      <c r="L13" s="226">
        <v>81524.45</v>
      </c>
      <c r="M13" s="226">
        <v>47993.803</v>
      </c>
      <c r="N13" s="226">
        <v>124381.09999999999</v>
      </c>
      <c r="O13" s="226">
        <v>961448.51</v>
      </c>
      <c r="P13" s="226">
        <v>40</v>
      </c>
      <c r="Q13" s="226"/>
      <c r="R13" s="226"/>
      <c r="S13" s="226"/>
      <c r="T13" s="10">
        <v>69127.670000000013</v>
      </c>
      <c r="U13" s="10">
        <v>22969.42</v>
      </c>
    </row>
    <row r="14" spans="1:22" x14ac:dyDescent="0.25">
      <c r="A14" s="1" t="s">
        <v>386</v>
      </c>
      <c r="B14" s="226"/>
      <c r="C14" s="226"/>
      <c r="D14" s="226">
        <v>14319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>
        <v>1256202</v>
      </c>
      <c r="S14" s="226"/>
    </row>
    <row r="15" spans="1:22" x14ac:dyDescent="0.25">
      <c r="A15" s="1" t="s">
        <v>376</v>
      </c>
      <c r="B15" s="226"/>
      <c r="C15" s="226"/>
      <c r="D15" s="226">
        <v>914230</v>
      </c>
      <c r="E15" s="226">
        <v>6082.02</v>
      </c>
      <c r="F15" s="226">
        <v>65691</v>
      </c>
      <c r="G15" s="226"/>
      <c r="H15" s="226"/>
      <c r="I15" s="226"/>
      <c r="J15" s="226"/>
      <c r="K15" s="226"/>
      <c r="L15" s="226">
        <v>24263.82</v>
      </c>
      <c r="M15" s="226"/>
      <c r="N15" s="226"/>
      <c r="O15" s="226"/>
      <c r="P15" s="226"/>
      <c r="Q15" s="226"/>
      <c r="R15" s="226"/>
      <c r="S15" s="226"/>
    </row>
    <row r="16" spans="1:22" x14ac:dyDescent="0.25">
      <c r="A16" s="1" t="s">
        <v>378</v>
      </c>
      <c r="B16" s="226"/>
      <c r="C16" s="226"/>
      <c r="D16" s="226"/>
      <c r="E16" s="226"/>
      <c r="F16" s="226">
        <v>117969.51</v>
      </c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>
        <v>639776.04</v>
      </c>
      <c r="S16" s="226"/>
    </row>
    <row r="17" spans="1:21" x14ac:dyDescent="0.25">
      <c r="A17" s="1" t="s">
        <v>381</v>
      </c>
      <c r="B17" s="226"/>
      <c r="C17" s="226"/>
      <c r="D17" s="226">
        <v>111096.7</v>
      </c>
      <c r="E17" s="226"/>
      <c r="F17" s="226"/>
      <c r="G17" s="226"/>
      <c r="H17" s="226"/>
      <c r="I17" s="226"/>
      <c r="J17" s="226"/>
      <c r="K17" s="226"/>
      <c r="L17" s="226">
        <v>246369.45499999999</v>
      </c>
      <c r="M17" s="226"/>
      <c r="N17" s="226"/>
      <c r="O17" s="226"/>
      <c r="P17" s="226"/>
      <c r="Q17" s="226"/>
      <c r="R17" s="226"/>
      <c r="S17" s="226"/>
      <c r="U17" s="10">
        <v>15879.14</v>
      </c>
    </row>
    <row r="18" spans="1:21" x14ac:dyDescent="0.25">
      <c r="A18" s="1" t="s">
        <v>379</v>
      </c>
      <c r="B18" s="226"/>
      <c r="C18" s="226">
        <v>3600</v>
      </c>
      <c r="D18" s="226">
        <v>122967.5</v>
      </c>
      <c r="E18" s="226"/>
      <c r="F18" s="226"/>
      <c r="G18" s="226"/>
      <c r="H18" s="226">
        <v>149.26</v>
      </c>
      <c r="I18" s="226">
        <v>77</v>
      </c>
      <c r="J18" s="226"/>
      <c r="K18" s="226">
        <v>9667.5499999999993</v>
      </c>
      <c r="L18" s="226">
        <v>56986.99</v>
      </c>
      <c r="M18" s="226"/>
      <c r="N18" s="226"/>
      <c r="O18" s="226">
        <v>5278.6</v>
      </c>
      <c r="P18" s="226"/>
      <c r="Q18" s="226"/>
      <c r="R18" s="226">
        <v>31324</v>
      </c>
      <c r="S18" s="226">
        <v>2283</v>
      </c>
      <c r="T18" s="10">
        <v>24300.5</v>
      </c>
    </row>
    <row r="19" spans="1:21" x14ac:dyDescent="0.25">
      <c r="A19" s="1" t="s">
        <v>380</v>
      </c>
      <c r="B19" s="226"/>
      <c r="C19" s="226"/>
      <c r="D19" s="226"/>
      <c r="E19" s="226"/>
      <c r="F19" s="226"/>
      <c r="G19" s="226"/>
      <c r="H19" s="226"/>
      <c r="I19" s="226">
        <v>1862</v>
      </c>
      <c r="J19" s="226"/>
      <c r="K19" s="226"/>
      <c r="L19" s="226">
        <v>147432.28</v>
      </c>
      <c r="M19" s="226"/>
      <c r="N19" s="226"/>
      <c r="O19" s="226"/>
      <c r="P19" s="226"/>
      <c r="Q19" s="226"/>
      <c r="R19" s="226"/>
      <c r="S19" s="226"/>
    </row>
    <row r="20" spans="1:21" x14ac:dyDescent="0.25">
      <c r="A20" s="1" t="s">
        <v>383</v>
      </c>
      <c r="B20" s="226"/>
      <c r="C20" s="226"/>
      <c r="D20" s="226">
        <v>19636.189999999999</v>
      </c>
      <c r="E20" s="226"/>
      <c r="F20" s="226"/>
      <c r="G20" s="226"/>
      <c r="H20" s="226"/>
      <c r="I20" s="226"/>
      <c r="J20" s="226"/>
      <c r="K20" s="226">
        <v>7578.35</v>
      </c>
      <c r="L20" s="226"/>
      <c r="M20" s="226"/>
      <c r="N20" s="226"/>
      <c r="O20" s="226"/>
      <c r="P20" s="226"/>
      <c r="Q20" s="226"/>
      <c r="R20" s="226">
        <v>80050</v>
      </c>
      <c r="S20" s="226"/>
    </row>
    <row r="21" spans="1:21" x14ac:dyDescent="0.25">
      <c r="A21" s="1" t="s">
        <v>388</v>
      </c>
      <c r="B21" s="226"/>
      <c r="C21" s="226"/>
      <c r="D21" s="226">
        <v>1991</v>
      </c>
      <c r="E21" s="226"/>
      <c r="F21" s="226"/>
      <c r="G21" s="226"/>
      <c r="H21" s="226"/>
      <c r="I21" s="226"/>
      <c r="J21" s="226"/>
      <c r="K21" s="226"/>
      <c r="L21" s="226">
        <v>1357</v>
      </c>
      <c r="M21" s="226">
        <v>100</v>
      </c>
      <c r="N21" s="226"/>
      <c r="O21" s="226"/>
      <c r="P21" s="226">
        <v>13</v>
      </c>
      <c r="Q21" s="226"/>
      <c r="R21" s="226"/>
      <c r="S21" s="226"/>
      <c r="U21" s="10">
        <v>70988.13</v>
      </c>
    </row>
    <row r="22" spans="1:21" x14ac:dyDescent="0.25">
      <c r="A22" s="1" t="s">
        <v>385</v>
      </c>
      <c r="B22" s="226"/>
      <c r="C22" s="226">
        <v>14250</v>
      </c>
      <c r="D22" s="226">
        <v>51303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</row>
    <row r="23" spans="1:21" x14ac:dyDescent="0.25">
      <c r="A23" s="1" t="s">
        <v>382</v>
      </c>
      <c r="B23" s="226"/>
      <c r="C23" s="226"/>
      <c r="D23" s="226">
        <v>33792.014999999999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</row>
    <row r="24" spans="1:21" x14ac:dyDescent="0.25">
      <c r="A24" s="1" t="s">
        <v>674</v>
      </c>
      <c r="B24" s="226"/>
      <c r="C24" s="226">
        <v>8123.6549999999997</v>
      </c>
      <c r="D24" s="226"/>
      <c r="E24" s="226"/>
      <c r="F24" s="226"/>
      <c r="G24" s="226"/>
      <c r="H24" s="226"/>
      <c r="I24" s="226">
        <v>2210.3249999999998</v>
      </c>
      <c r="J24" s="226"/>
      <c r="K24" s="226"/>
      <c r="L24" s="226"/>
      <c r="M24" s="226"/>
      <c r="N24" s="226"/>
      <c r="O24" s="226"/>
      <c r="P24" s="226"/>
      <c r="Q24" s="226">
        <v>8928.1749999999993</v>
      </c>
      <c r="R24" s="226"/>
      <c r="S24" s="226"/>
    </row>
    <row r="25" spans="1:21" x14ac:dyDescent="0.25">
      <c r="A25" s="1" t="s">
        <v>389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>
        <v>18624.637999999999</v>
      </c>
      <c r="M25" s="226"/>
      <c r="N25" s="226"/>
      <c r="O25" s="226"/>
      <c r="P25" s="226"/>
      <c r="Q25" s="226"/>
      <c r="R25" s="226">
        <v>620.99</v>
      </c>
      <c r="S25" s="226"/>
    </row>
    <row r="26" spans="1:21" x14ac:dyDescent="0.25">
      <c r="A26" s="1" t="s">
        <v>675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>
        <v>17871.787</v>
      </c>
      <c r="M26" s="226"/>
      <c r="N26" s="226"/>
      <c r="O26" s="226"/>
      <c r="P26" s="226"/>
      <c r="Q26" s="226"/>
      <c r="R26" s="226"/>
      <c r="S26" s="226"/>
    </row>
    <row r="27" spans="1:21" x14ac:dyDescent="0.25">
      <c r="A27" s="1" t="s">
        <v>676</v>
      </c>
      <c r="B27" s="226"/>
      <c r="C27" s="226"/>
      <c r="D27" s="226">
        <v>4532.0390000000007</v>
      </c>
      <c r="E27" s="226"/>
      <c r="F27" s="226">
        <v>57.269999999999996</v>
      </c>
      <c r="G27" s="226"/>
      <c r="H27" s="226"/>
      <c r="I27" s="226">
        <v>6420.3</v>
      </c>
      <c r="J27" s="226"/>
      <c r="K27" s="226"/>
      <c r="L27" s="226">
        <v>5620.16</v>
      </c>
      <c r="M27" s="226"/>
      <c r="N27" s="226"/>
      <c r="O27" s="226"/>
      <c r="P27" s="226"/>
      <c r="Q27" s="226"/>
      <c r="R27" s="226"/>
      <c r="S27" s="226"/>
    </row>
    <row r="28" spans="1:21" x14ac:dyDescent="0.25">
      <c r="A28" s="1" t="s">
        <v>390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>
        <v>11506.590000000002</v>
      </c>
      <c r="M28" s="226"/>
      <c r="N28" s="226"/>
      <c r="O28" s="226"/>
      <c r="P28" s="226"/>
      <c r="Q28" s="226"/>
      <c r="R28" s="226"/>
      <c r="S28" s="226"/>
    </row>
    <row r="29" spans="1:21" x14ac:dyDescent="0.25">
      <c r="A29" s="1" t="s">
        <v>677</v>
      </c>
      <c r="B29" s="226"/>
      <c r="C29" s="226">
        <v>2702</v>
      </c>
      <c r="D29" s="226">
        <v>208</v>
      </c>
      <c r="E29" s="226"/>
      <c r="F29" s="226"/>
      <c r="G29" s="226">
        <v>8000</v>
      </c>
      <c r="H29" s="226"/>
      <c r="I29" s="226"/>
      <c r="J29" s="226"/>
      <c r="K29" s="226"/>
      <c r="L29" s="226"/>
      <c r="M29" s="226"/>
      <c r="N29" s="226"/>
      <c r="O29" s="226"/>
      <c r="P29" s="226">
        <v>351</v>
      </c>
      <c r="Q29" s="226"/>
      <c r="R29" s="226"/>
      <c r="S29" s="226"/>
    </row>
    <row r="30" spans="1:21" x14ac:dyDescent="0.25">
      <c r="A30" s="1" t="s">
        <v>683</v>
      </c>
      <c r="B30" s="226"/>
      <c r="C30" s="226"/>
      <c r="D30" s="226">
        <v>291</v>
      </c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>
        <v>8314</v>
      </c>
      <c r="P30" s="226">
        <v>161</v>
      </c>
      <c r="Q30" s="226"/>
      <c r="R30" s="226"/>
      <c r="S30" s="226"/>
    </row>
    <row r="31" spans="1:21" x14ac:dyDescent="0.25">
      <c r="A31" s="1" t="s">
        <v>384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>
        <v>7952.9</v>
      </c>
      <c r="M31" s="226"/>
      <c r="N31" s="226"/>
      <c r="O31" s="226"/>
      <c r="P31" s="226"/>
      <c r="Q31" s="226"/>
      <c r="R31" s="226"/>
      <c r="S31" s="226"/>
    </row>
    <row r="32" spans="1:21" x14ac:dyDescent="0.25">
      <c r="A32" s="1" t="s">
        <v>678</v>
      </c>
      <c r="B32" s="226"/>
      <c r="C32" s="226"/>
      <c r="D32" s="226">
        <v>12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>
        <v>1350</v>
      </c>
      <c r="P32" s="226">
        <v>1543.24</v>
      </c>
      <c r="Q32" s="226"/>
      <c r="R32" s="226"/>
      <c r="S32" s="226">
        <v>134</v>
      </c>
    </row>
    <row r="33" spans="1:19" x14ac:dyDescent="0.25">
      <c r="A33" s="1" t="s">
        <v>679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>
        <v>3.63</v>
      </c>
      <c r="M33" s="226"/>
      <c r="N33" s="226"/>
      <c r="O33" s="226"/>
      <c r="P33" s="226"/>
      <c r="Q33" s="226"/>
      <c r="R33" s="226"/>
      <c r="S33" s="226">
        <v>300</v>
      </c>
    </row>
    <row r="34" spans="1:19" x14ac:dyDescent="0.25">
      <c r="A34" s="1" t="s">
        <v>684</v>
      </c>
      <c r="B34" s="226"/>
      <c r="C34" s="226"/>
      <c r="D34" s="226"/>
      <c r="E34" s="226">
        <v>271</v>
      </c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</row>
    <row r="35" spans="1:19" x14ac:dyDescent="0.25">
      <c r="A35" s="1" t="s">
        <v>682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>
        <v>204.67000000000002</v>
      </c>
      <c r="L35" s="226"/>
      <c r="M35" s="226"/>
      <c r="N35" s="226"/>
      <c r="O35" s="226"/>
      <c r="P35" s="226"/>
      <c r="Q35" s="226"/>
      <c r="R35" s="226"/>
      <c r="S35" s="226"/>
    </row>
    <row r="36" spans="1:19" x14ac:dyDescent="0.25">
      <c r="A36" s="1" t="s">
        <v>685</v>
      </c>
      <c r="B36" s="226"/>
      <c r="C36" s="226"/>
      <c r="D36" s="226">
        <v>110.68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</row>
    <row r="37" spans="1:19" x14ac:dyDescent="0.25">
      <c r="A37" s="1" t="s">
        <v>681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>
        <v>91</v>
      </c>
      <c r="L37" s="226"/>
      <c r="M37" s="226"/>
      <c r="N37" s="226"/>
      <c r="O37" s="226"/>
      <c r="P37" s="226"/>
      <c r="Q37" s="226"/>
      <c r="R37" s="226"/>
      <c r="S37" s="226"/>
    </row>
    <row r="38" spans="1:19" x14ac:dyDescent="0.25">
      <c r="A38" s="1" t="s">
        <v>680</v>
      </c>
      <c r="B38" s="226"/>
      <c r="C38" s="226"/>
      <c r="D38" s="226"/>
      <c r="E38" s="226"/>
      <c r="F38" s="226"/>
      <c r="G38" s="226"/>
      <c r="H38" s="226"/>
      <c r="I38" s="226"/>
      <c r="J38" s="226">
        <v>90.084999999999994</v>
      </c>
      <c r="K38" s="226"/>
      <c r="L38" s="226"/>
      <c r="M38" s="226"/>
      <c r="N38" s="226"/>
      <c r="O38" s="226"/>
      <c r="P38" s="226"/>
      <c r="Q38" s="226"/>
      <c r="R38" s="226"/>
      <c r="S38" s="22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1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2" width="7.5703125" style="9" customWidth="1"/>
    <col min="3" max="9" width="6.5703125" style="9" customWidth="1"/>
    <col min="10" max="12" width="6.5703125" style="1" customWidth="1"/>
    <col min="13" max="16384" width="11.5703125" style="1"/>
  </cols>
  <sheetData>
    <row r="1" spans="1:12" x14ac:dyDescent="0.2">
      <c r="A1" s="2" t="s">
        <v>950</v>
      </c>
    </row>
    <row r="2" spans="1:12" x14ac:dyDescent="0.25">
      <c r="A2" s="1" t="s">
        <v>951</v>
      </c>
    </row>
    <row r="5" spans="1:12" x14ac:dyDescent="0.25">
      <c r="A5" s="4" t="s">
        <v>371</v>
      </c>
      <c r="B5" s="7"/>
      <c r="C5" s="7">
        <v>2007</v>
      </c>
      <c r="D5" s="7">
        <v>2008</v>
      </c>
      <c r="E5" s="7">
        <v>2009</v>
      </c>
      <c r="F5" s="7">
        <v>2010</v>
      </c>
      <c r="G5" s="7">
        <v>2011</v>
      </c>
      <c r="H5" s="7">
        <v>2012</v>
      </c>
      <c r="I5" s="7">
        <v>2013</v>
      </c>
      <c r="J5" s="7">
        <v>2014</v>
      </c>
      <c r="K5" s="7">
        <v>2015</v>
      </c>
      <c r="L5" s="7">
        <v>2016</v>
      </c>
    </row>
    <row r="6" spans="1:12" x14ac:dyDescent="0.25">
      <c r="A6" s="9" t="s">
        <v>186</v>
      </c>
      <c r="B6" s="9" t="s">
        <v>187</v>
      </c>
      <c r="C6" s="10">
        <v>164.96940000000001</v>
      </c>
      <c r="D6" s="10">
        <v>175.89179999999999</v>
      </c>
      <c r="E6" s="10">
        <v>148.02010000000001</v>
      </c>
      <c r="F6" s="10">
        <v>251.68170000000003</v>
      </c>
      <c r="G6" s="10">
        <v>491.9676</v>
      </c>
      <c r="H6" s="10">
        <v>722.2650000000001</v>
      </c>
      <c r="I6" s="10">
        <v>721.94380000000012</v>
      </c>
      <c r="J6" s="10">
        <v>663.60569999999996</v>
      </c>
      <c r="K6" s="10">
        <v>697.67470000000003</v>
      </c>
      <c r="L6" s="10">
        <v>639.86619999999994</v>
      </c>
    </row>
    <row r="11" spans="1:12" x14ac:dyDescent="0.2">
      <c r="A11" s="5" t="s">
        <v>277</v>
      </c>
      <c r="B11" s="11"/>
      <c r="C11" s="11"/>
      <c r="D11" s="11"/>
      <c r="E11" s="11"/>
      <c r="F11" s="11"/>
      <c r="G11" s="11"/>
      <c r="H11" s="11"/>
      <c r="I11" s="11"/>
      <c r="J11" s="5"/>
      <c r="K11" s="5"/>
      <c r="L11" s="5"/>
    </row>
    <row r="12" spans="1:12" x14ac:dyDescent="0.2">
      <c r="A12" s="6" t="s">
        <v>278</v>
      </c>
      <c r="B12" s="12"/>
      <c r="C12" s="12"/>
      <c r="D12" s="12"/>
      <c r="E12" s="12"/>
      <c r="F12" s="12"/>
      <c r="G12" s="12"/>
      <c r="H12" s="12"/>
      <c r="I12" s="12"/>
      <c r="J12" s="6"/>
      <c r="K12" s="6"/>
      <c r="L12" s="6"/>
    </row>
    <row r="15" spans="1:12" x14ac:dyDescent="0.25">
      <c r="B15" s="1"/>
      <c r="C15" s="1"/>
      <c r="D15" s="1"/>
      <c r="E15" s="1"/>
      <c r="F15" s="1"/>
      <c r="G15" s="1"/>
      <c r="H15" s="1"/>
      <c r="I15" s="1"/>
    </row>
    <row r="16" spans="1:12" x14ac:dyDescent="0.25">
      <c r="B16" s="1"/>
      <c r="C16" s="1"/>
      <c r="D16" s="1"/>
      <c r="E16" s="1"/>
      <c r="F16" s="1"/>
      <c r="G16" s="1"/>
      <c r="H16" s="1"/>
      <c r="I16" s="1"/>
    </row>
    <row r="17" spans="2:9" x14ac:dyDescent="0.25">
      <c r="B17" s="1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1"/>
      <c r="I18" s="1"/>
    </row>
    <row r="19" spans="2:9" x14ac:dyDescent="0.25">
      <c r="B19" s="1"/>
      <c r="C19" s="1"/>
      <c r="D19" s="1"/>
      <c r="E19" s="1"/>
      <c r="F19" s="1"/>
      <c r="G19" s="1"/>
      <c r="H19" s="1"/>
      <c r="I19" s="1"/>
    </row>
    <row r="20" spans="2:9" x14ac:dyDescent="0.25">
      <c r="B20" s="1"/>
      <c r="C20" s="1"/>
      <c r="D20" s="1"/>
      <c r="E20" s="1"/>
      <c r="F20" s="1"/>
      <c r="G20" s="1"/>
      <c r="H20" s="1"/>
      <c r="I20" s="1"/>
    </row>
    <row r="21" spans="2:9" x14ac:dyDescent="0.25">
      <c r="B21" s="1"/>
      <c r="C21" s="1"/>
      <c r="D21" s="1"/>
      <c r="E21" s="1"/>
      <c r="F21" s="1"/>
      <c r="G21" s="1"/>
      <c r="H21" s="1"/>
      <c r="I21" s="1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  <row r="23" spans="2:9" x14ac:dyDescent="0.25">
      <c r="B23" s="1"/>
      <c r="C23" s="1"/>
      <c r="D23" s="1"/>
      <c r="E23" s="1"/>
      <c r="F23" s="1"/>
      <c r="G23" s="1"/>
      <c r="H23" s="1"/>
      <c r="I23" s="1"/>
    </row>
    <row r="24" spans="2:9" x14ac:dyDescent="0.25">
      <c r="B24" s="1"/>
      <c r="C24" s="1"/>
      <c r="D24" s="1"/>
      <c r="E24" s="1"/>
      <c r="F24" s="1"/>
      <c r="G24" s="1"/>
      <c r="H24" s="1"/>
      <c r="I24" s="1"/>
    </row>
    <row r="25" spans="2:9" x14ac:dyDescent="0.25">
      <c r="B25" s="1"/>
      <c r="C25" s="1"/>
      <c r="D25" s="1"/>
      <c r="E25" s="1"/>
      <c r="F25" s="1"/>
      <c r="G25" s="1"/>
      <c r="H25" s="1"/>
      <c r="I25" s="1"/>
    </row>
    <row r="26" spans="2:9" x14ac:dyDescent="0.25">
      <c r="B26" s="1"/>
      <c r="C26" s="1"/>
      <c r="D26" s="1"/>
      <c r="E26" s="1"/>
      <c r="F26" s="1"/>
      <c r="G26" s="1"/>
      <c r="H26" s="1"/>
      <c r="I26" s="1"/>
    </row>
    <row r="27" spans="2:9" x14ac:dyDescent="0.25">
      <c r="B27" s="1"/>
      <c r="C27" s="1"/>
      <c r="D27" s="1"/>
      <c r="E27" s="1"/>
      <c r="F27" s="1"/>
      <c r="G27" s="1"/>
      <c r="H27" s="1"/>
      <c r="I27" s="1"/>
    </row>
    <row r="28" spans="2:9" x14ac:dyDescent="0.25">
      <c r="B28" s="1"/>
      <c r="C28" s="1"/>
      <c r="D28" s="1"/>
      <c r="E28" s="1"/>
      <c r="F28" s="1"/>
      <c r="G28" s="1"/>
      <c r="H28" s="1"/>
      <c r="I28" s="1"/>
    </row>
    <row r="29" spans="2:9" x14ac:dyDescent="0.25">
      <c r="B29" s="1"/>
      <c r="C29" s="1"/>
      <c r="D29" s="1"/>
      <c r="E29" s="1"/>
      <c r="F29" s="1"/>
      <c r="G29" s="1"/>
      <c r="H29" s="1"/>
      <c r="I29" s="1"/>
    </row>
    <row r="30" spans="2:9" x14ac:dyDescent="0.25">
      <c r="B30" s="1"/>
      <c r="C30" s="1"/>
      <c r="D30" s="1"/>
      <c r="E30" s="1"/>
      <c r="F30" s="1"/>
      <c r="G30" s="1"/>
      <c r="H30" s="1"/>
      <c r="I30" s="1"/>
    </row>
    <row r="31" spans="2:9" x14ac:dyDescent="0.25">
      <c r="B31" s="1"/>
      <c r="C31" s="1"/>
      <c r="D31" s="1"/>
      <c r="E31" s="1"/>
      <c r="F31" s="1"/>
      <c r="G31" s="1"/>
      <c r="H31" s="1"/>
      <c r="I31" s="1"/>
    </row>
    <row r="32" spans="2:9" x14ac:dyDescent="0.25">
      <c r="B32" s="1"/>
      <c r="C32" s="1"/>
      <c r="D32" s="1"/>
      <c r="E32" s="1"/>
      <c r="F32" s="1"/>
      <c r="G32" s="1"/>
      <c r="H32" s="1"/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  <row r="34" spans="2:9" x14ac:dyDescent="0.25">
      <c r="B34" s="1"/>
      <c r="C34" s="1"/>
      <c r="D34" s="1"/>
      <c r="E34" s="1"/>
      <c r="F34" s="1"/>
      <c r="G34" s="1"/>
      <c r="H34" s="1"/>
      <c r="I34" s="1"/>
    </row>
    <row r="35" spans="2:9" x14ac:dyDescent="0.25">
      <c r="B35" s="1"/>
      <c r="C35" s="1"/>
      <c r="D35" s="1"/>
      <c r="E35" s="1"/>
      <c r="F35" s="1"/>
      <c r="G35" s="1"/>
      <c r="H35" s="1"/>
      <c r="I35" s="1"/>
    </row>
    <row r="36" spans="2:9" x14ac:dyDescent="0.25">
      <c r="B36" s="1"/>
      <c r="C36" s="1"/>
      <c r="D36" s="1"/>
      <c r="E36" s="1"/>
      <c r="F36" s="1"/>
      <c r="G36" s="1"/>
      <c r="H36" s="1"/>
      <c r="I36" s="1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  <row r="38" spans="2:9" x14ac:dyDescent="0.25">
      <c r="B38" s="1"/>
      <c r="C38" s="1"/>
      <c r="D38" s="1"/>
      <c r="E38" s="1"/>
      <c r="F38" s="1"/>
      <c r="G38" s="1"/>
      <c r="H38" s="1"/>
      <c r="I38" s="1"/>
    </row>
    <row r="39" spans="2:9" x14ac:dyDescent="0.25">
      <c r="B39" s="1"/>
      <c r="C39" s="1"/>
      <c r="D39" s="1"/>
      <c r="E39" s="1"/>
      <c r="F39" s="1"/>
      <c r="G39" s="1"/>
      <c r="H39" s="1"/>
      <c r="I39" s="1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  <row r="41" spans="2:9" x14ac:dyDescent="0.25">
      <c r="B41" s="1"/>
      <c r="C41" s="1"/>
      <c r="D41" s="1"/>
      <c r="E41" s="1"/>
      <c r="F41" s="1"/>
      <c r="G41" s="1"/>
      <c r="H41" s="1"/>
      <c r="I41" s="1"/>
    </row>
    <row r="42" spans="2:9" x14ac:dyDescent="0.25">
      <c r="B42" s="1"/>
      <c r="C42" s="1"/>
      <c r="D42" s="1"/>
      <c r="E42" s="1"/>
      <c r="F42" s="1"/>
      <c r="G42" s="1"/>
      <c r="H42" s="1"/>
      <c r="I42" s="1"/>
    </row>
    <row r="43" spans="2:9" x14ac:dyDescent="0.25">
      <c r="B43" s="1"/>
      <c r="C43" s="1"/>
      <c r="D43" s="1"/>
      <c r="E43" s="1"/>
      <c r="F43" s="1"/>
      <c r="G43" s="1"/>
      <c r="H43" s="1"/>
      <c r="I43" s="1"/>
    </row>
    <row r="44" spans="2:9" x14ac:dyDescent="0.25">
      <c r="B44" s="1"/>
      <c r="C44" s="1"/>
      <c r="D44" s="1"/>
      <c r="E44" s="1"/>
      <c r="F44" s="1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  <row r="46" spans="2:9" x14ac:dyDescent="0.25">
      <c r="B46" s="1"/>
      <c r="C46" s="1"/>
      <c r="D46" s="1"/>
      <c r="E46" s="1"/>
      <c r="F46" s="1"/>
      <c r="G46" s="1"/>
      <c r="H46" s="1"/>
      <c r="I46" s="1"/>
    </row>
    <row r="47" spans="2:9" x14ac:dyDescent="0.25">
      <c r="B47" s="1"/>
      <c r="C47" s="1"/>
      <c r="D47" s="1"/>
      <c r="E47" s="1"/>
      <c r="F47" s="1"/>
      <c r="G47" s="1"/>
      <c r="H47" s="1"/>
      <c r="I47" s="1"/>
    </row>
    <row r="48" spans="2:9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">
      <c r="B51" s="1"/>
      <c r="C51" s="1"/>
      <c r="D51" s="1"/>
      <c r="E51" s="1"/>
      <c r="F51" s="1"/>
      <c r="G51" s="1"/>
      <c r="H51" s="1"/>
      <c r="I51" s="1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36"/>
  <sheetViews>
    <sheetView workbookViewId="0">
      <selection activeCell="E21" sqref="E21"/>
    </sheetView>
  </sheetViews>
  <sheetFormatPr baseColWidth="10" defaultColWidth="11.5703125" defaultRowHeight="12" x14ac:dyDescent="0.2"/>
  <cols>
    <col min="1" max="1" width="29.28515625" style="1" customWidth="1"/>
    <col min="2" max="3" width="22.42578125" style="9" customWidth="1"/>
    <col min="4" max="4" width="11.5703125" style="1"/>
    <col min="5" max="5" width="19.42578125" style="1" customWidth="1"/>
    <col min="6" max="16384" width="11.5703125" style="1"/>
  </cols>
  <sheetData>
    <row r="1" spans="1:3" ht="15" x14ac:dyDescent="0.2">
      <c r="A1" s="47" t="s">
        <v>946</v>
      </c>
    </row>
    <row r="2" spans="1:3" x14ac:dyDescent="0.25">
      <c r="A2" s="1" t="s">
        <v>947</v>
      </c>
    </row>
    <row r="5" spans="1:3" x14ac:dyDescent="0.2">
      <c r="A5" s="4" t="s">
        <v>279</v>
      </c>
      <c r="B5" s="7" t="s">
        <v>280</v>
      </c>
      <c r="C5" s="7" t="s">
        <v>149</v>
      </c>
    </row>
    <row r="6" spans="1:3" x14ac:dyDescent="0.25">
      <c r="A6" s="1" t="s">
        <v>281</v>
      </c>
      <c r="B6" s="10" t="s">
        <v>282</v>
      </c>
      <c r="C6" s="10" t="s">
        <v>149</v>
      </c>
    </row>
    <row r="7" spans="1:3" x14ac:dyDescent="0.25">
      <c r="B7" s="10"/>
      <c r="C7" s="10"/>
    </row>
    <row r="8" spans="1:3" x14ac:dyDescent="0.25">
      <c r="A8" s="1" t="s">
        <v>172</v>
      </c>
      <c r="B8" s="37">
        <v>189.77642030999999</v>
      </c>
      <c r="C8" s="8">
        <f t="shared" ref="C8:C14" si="0">B8/$B$30</f>
        <v>0.29658542824450979</v>
      </c>
    </row>
    <row r="9" spans="1:3" x14ac:dyDescent="0.25">
      <c r="A9" s="1" t="s">
        <v>173</v>
      </c>
      <c r="B9" s="37">
        <v>83.219269680000011</v>
      </c>
      <c r="C9" s="8">
        <f t="shared" si="0"/>
        <v>0.13005631940954884</v>
      </c>
    </row>
    <row r="10" spans="1:3" x14ac:dyDescent="0.25">
      <c r="A10" s="1" t="s">
        <v>176</v>
      </c>
      <c r="B10" s="37">
        <v>82.105782840000003</v>
      </c>
      <c r="C10" s="8">
        <f t="shared" si="0"/>
        <v>0.12831614552099843</v>
      </c>
    </row>
    <row r="11" spans="1:3" x14ac:dyDescent="0.25">
      <c r="A11" s="1" t="s">
        <v>330</v>
      </c>
      <c r="B11" s="37">
        <v>66.920922709999999</v>
      </c>
      <c r="C11" s="8">
        <f t="shared" si="0"/>
        <v>0.1045850189820302</v>
      </c>
    </row>
    <row r="12" spans="1:3" x14ac:dyDescent="0.25">
      <c r="A12" s="1" t="s">
        <v>645</v>
      </c>
      <c r="B12" s="37">
        <v>36.25811873</v>
      </c>
      <c r="C12" s="8">
        <f t="shared" si="0"/>
        <v>5.6664730282672972E-2</v>
      </c>
    </row>
    <row r="13" spans="1:3" x14ac:dyDescent="0.25">
      <c r="A13" s="1" t="s">
        <v>644</v>
      </c>
      <c r="B13" s="37">
        <v>30.10931175</v>
      </c>
      <c r="C13" s="8">
        <f t="shared" si="0"/>
        <v>4.7055282763443756E-2</v>
      </c>
    </row>
    <row r="14" spans="1:3" x14ac:dyDescent="0.25">
      <c r="A14" s="1" t="s">
        <v>643</v>
      </c>
      <c r="B14" s="37">
        <v>19.662274440000001</v>
      </c>
      <c r="C14" s="32">
        <f t="shared" si="0"/>
        <v>3.0728496593637109E-2</v>
      </c>
    </row>
    <row r="15" spans="1:3" x14ac:dyDescent="0.25">
      <c r="A15" s="1" t="s">
        <v>931</v>
      </c>
      <c r="B15" s="37">
        <v>19.184421260000001</v>
      </c>
      <c r="C15" s="8">
        <f t="shared" ref="C15:C28" si="1">B15/$B$30</f>
        <v>2.9981700496436021E-2</v>
      </c>
    </row>
    <row r="16" spans="1:3" x14ac:dyDescent="0.2">
      <c r="A16" s="1" t="s">
        <v>942</v>
      </c>
      <c r="B16" s="37">
        <v>17.838338219999997</v>
      </c>
      <c r="C16" s="8">
        <f t="shared" si="1"/>
        <v>2.7878021787464E-2</v>
      </c>
    </row>
    <row r="17" spans="1:3" x14ac:dyDescent="0.25">
      <c r="A17" s="1" t="s">
        <v>293</v>
      </c>
      <c r="B17" s="37">
        <v>12.29724798</v>
      </c>
      <c r="C17" s="8">
        <f t="shared" si="1"/>
        <v>1.9218323079440283E-2</v>
      </c>
    </row>
    <row r="18" spans="1:3" x14ac:dyDescent="0.25">
      <c r="A18" s="1" t="s">
        <v>948</v>
      </c>
      <c r="B18" s="37">
        <v>11.190724359999999</v>
      </c>
      <c r="C18" s="8">
        <f t="shared" si="1"/>
        <v>1.7489031415258375E-2</v>
      </c>
    </row>
    <row r="19" spans="1:3" x14ac:dyDescent="0.2">
      <c r="A19" s="1" t="s">
        <v>878</v>
      </c>
      <c r="B19" s="37">
        <v>9.1247117100000015</v>
      </c>
      <c r="C19" s="8">
        <f t="shared" si="1"/>
        <v>1.4260235943418948E-2</v>
      </c>
    </row>
    <row r="20" spans="1:3" x14ac:dyDescent="0.25">
      <c r="A20" s="1" t="s">
        <v>930</v>
      </c>
      <c r="B20" s="37">
        <v>9.0556258500000002</v>
      </c>
      <c r="C20" s="8">
        <f t="shared" si="1"/>
        <v>1.4152267528058017E-2</v>
      </c>
    </row>
    <row r="21" spans="1:3" x14ac:dyDescent="0.25">
      <c r="A21" s="1" t="s">
        <v>941</v>
      </c>
      <c r="B21" s="37">
        <v>5.9612009100000005</v>
      </c>
      <c r="C21" s="32">
        <f t="shared" si="1"/>
        <v>9.3162539469122292E-3</v>
      </c>
    </row>
    <row r="22" spans="1:3" x14ac:dyDescent="0.25">
      <c r="A22" s="1" t="s">
        <v>940</v>
      </c>
      <c r="B22" s="37">
        <v>4.6491857199999993</v>
      </c>
      <c r="C22" s="8">
        <f t="shared" si="1"/>
        <v>7.2658169834906574E-3</v>
      </c>
    </row>
    <row r="23" spans="1:3" x14ac:dyDescent="0.25">
      <c r="A23" s="1" t="s">
        <v>289</v>
      </c>
      <c r="B23" s="37">
        <v>4.1969900599999992</v>
      </c>
      <c r="C23" s="8">
        <f t="shared" si="1"/>
        <v>6.5591188423183644E-3</v>
      </c>
    </row>
    <row r="24" spans="1:3" x14ac:dyDescent="0.2">
      <c r="A24" s="1" t="s">
        <v>933</v>
      </c>
      <c r="B24" s="37">
        <v>4.0095784600000002</v>
      </c>
      <c r="C24" s="8">
        <f t="shared" si="1"/>
        <v>6.2662291906261641E-3</v>
      </c>
    </row>
    <row r="25" spans="1:3" x14ac:dyDescent="0.2">
      <c r="A25" s="1" t="s">
        <v>638</v>
      </c>
      <c r="B25" s="37">
        <v>3.6308938500000001</v>
      </c>
      <c r="C25" s="8">
        <f t="shared" si="1"/>
        <v>5.6744152179366552E-3</v>
      </c>
    </row>
    <row r="26" spans="1:3" x14ac:dyDescent="0.25">
      <c r="A26" s="1" t="s">
        <v>175</v>
      </c>
      <c r="B26" s="37">
        <v>2.2625321400000002</v>
      </c>
      <c r="C26" s="8">
        <f t="shared" si="1"/>
        <v>3.5359190702550524E-3</v>
      </c>
    </row>
    <row r="27" spans="1:3" x14ac:dyDescent="0.2">
      <c r="A27" s="1" t="s">
        <v>331</v>
      </c>
      <c r="B27" s="37">
        <v>2.2302003799999999</v>
      </c>
      <c r="C27" s="8">
        <f t="shared" si="1"/>
        <v>3.4853905121242004E-3</v>
      </c>
    </row>
    <row r="28" spans="1:3" x14ac:dyDescent="0.25">
      <c r="A28" s="1" t="s">
        <v>286</v>
      </c>
      <c r="B28" s="37">
        <v>26.18726804000001</v>
      </c>
      <c r="C28" s="32">
        <f t="shared" si="1"/>
        <v>4.0925854189420123E-2</v>
      </c>
    </row>
    <row r="29" spans="1:3" x14ac:dyDescent="0.25">
      <c r="B29" s="10"/>
    </row>
    <row r="30" spans="1:3" x14ac:dyDescent="0.25">
      <c r="A30" s="21" t="s">
        <v>287</v>
      </c>
      <c r="B30" s="23">
        <f>SUM(B8:B29)</f>
        <v>639.87101939999991</v>
      </c>
      <c r="C30" s="33">
        <f>B30/$B$30</f>
        <v>1</v>
      </c>
    </row>
    <row r="35" spans="1:3" x14ac:dyDescent="0.2">
      <c r="A35" s="5" t="s">
        <v>277</v>
      </c>
      <c r="B35" s="11"/>
      <c r="C35" s="11"/>
    </row>
    <row r="36" spans="1:3" x14ac:dyDescent="0.2">
      <c r="A36" s="6" t="s">
        <v>278</v>
      </c>
      <c r="B36" s="12"/>
      <c r="C36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workbookViewId="0">
      <selection activeCell="K15" sqref="K15"/>
    </sheetView>
  </sheetViews>
  <sheetFormatPr baseColWidth="10" defaultColWidth="11.5703125" defaultRowHeight="13.15" customHeight="1" x14ac:dyDescent="0.2"/>
  <cols>
    <col min="1" max="1" width="24.42578125" style="1" customWidth="1"/>
    <col min="2" max="10" width="8.28515625" style="9" customWidth="1"/>
    <col min="11" max="12" width="12.7109375" style="9" customWidth="1"/>
    <col min="13" max="13" width="14.28515625" style="9" customWidth="1"/>
    <col min="14" max="16384" width="11.5703125" style="1"/>
  </cols>
  <sheetData>
    <row r="1" spans="1:14" ht="12" x14ac:dyDescent="0.2">
      <c r="A1" s="2" t="s">
        <v>704</v>
      </c>
    </row>
    <row r="2" spans="1:14" ht="12" x14ac:dyDescent="0.25">
      <c r="A2" s="1" t="s">
        <v>543</v>
      </c>
    </row>
    <row r="4" spans="1:14" ht="12" x14ac:dyDescent="0.25">
      <c r="A4" s="107" t="s">
        <v>392</v>
      </c>
      <c r="B4" s="108">
        <v>2007</v>
      </c>
      <c r="C4" s="108">
        <v>2008</v>
      </c>
      <c r="D4" s="108">
        <v>2009</v>
      </c>
      <c r="E4" s="108">
        <v>2010</v>
      </c>
      <c r="F4" s="108">
        <v>2011</v>
      </c>
      <c r="G4" s="108">
        <v>2012</v>
      </c>
      <c r="H4" s="108">
        <v>2013</v>
      </c>
      <c r="I4" s="108">
        <v>2014</v>
      </c>
      <c r="J4" s="108">
        <v>2015</v>
      </c>
      <c r="K4" s="108" t="s">
        <v>705</v>
      </c>
      <c r="L4" s="108" t="s">
        <v>393</v>
      </c>
      <c r="M4" s="109"/>
    </row>
    <row r="5" spans="1:14" ht="12" x14ac:dyDescent="0.25">
      <c r="A5" s="1" t="s">
        <v>394</v>
      </c>
      <c r="B5" s="10">
        <v>63.768993810000005</v>
      </c>
      <c r="C5" s="10">
        <v>141</v>
      </c>
      <c r="D5" s="10">
        <v>320</v>
      </c>
      <c r="E5" s="10">
        <v>416.01199267999993</v>
      </c>
      <c r="F5" s="10">
        <v>1124.8277340299999</v>
      </c>
      <c r="G5" s="10">
        <v>1140.0687546700001</v>
      </c>
      <c r="H5" s="10">
        <v>1414.37368984</v>
      </c>
      <c r="I5" s="10">
        <v>889.22386102999997</v>
      </c>
      <c r="J5" s="10">
        <v>446.14445793999994</v>
      </c>
      <c r="K5" s="10">
        <v>234.04065920999997</v>
      </c>
      <c r="L5" s="48" t="s">
        <v>395</v>
      </c>
    </row>
    <row r="6" spans="1:14" ht="12" x14ac:dyDescent="0.25">
      <c r="A6" s="1" t="s">
        <v>396</v>
      </c>
      <c r="B6" s="10">
        <v>125.55126149999998</v>
      </c>
      <c r="C6" s="10">
        <v>177</v>
      </c>
      <c r="D6" s="10">
        <v>500</v>
      </c>
      <c r="E6" s="10">
        <v>518.07894740000006</v>
      </c>
      <c r="F6" s="10">
        <v>776.15126840999983</v>
      </c>
      <c r="G6" s="10">
        <v>525.25784971000019</v>
      </c>
      <c r="H6" s="10">
        <v>789.35814349999998</v>
      </c>
      <c r="I6" s="10">
        <v>557.21426626999994</v>
      </c>
      <c r="J6" s="10">
        <v>654.18073178000009</v>
      </c>
      <c r="K6" s="10">
        <v>386.35704955999995</v>
      </c>
      <c r="L6" s="48" t="s">
        <v>397</v>
      </c>
    </row>
    <row r="7" spans="1:14" ht="12" x14ac:dyDescent="0.2">
      <c r="A7" s="1" t="s">
        <v>398</v>
      </c>
      <c r="B7" s="10">
        <v>136.59209535000002</v>
      </c>
      <c r="C7" s="10">
        <v>168</v>
      </c>
      <c r="D7" s="10">
        <v>394</v>
      </c>
      <c r="E7" s="10">
        <v>615.81522654999981</v>
      </c>
      <c r="F7" s="10">
        <v>869.36674373000005</v>
      </c>
      <c r="G7" s="10">
        <v>905.40164529999993</v>
      </c>
      <c r="H7" s="10">
        <v>776.41837467000005</v>
      </c>
      <c r="I7" s="10">
        <v>616.28459749000001</v>
      </c>
      <c r="J7" s="10">
        <v>526.10440748000019</v>
      </c>
      <c r="K7" s="10">
        <v>373.16616855999996</v>
      </c>
      <c r="L7" s="48" t="s">
        <v>399</v>
      </c>
    </row>
    <row r="8" spans="1:14" ht="12" x14ac:dyDescent="0.2">
      <c r="A8" s="1" t="s">
        <v>400</v>
      </c>
      <c r="B8" s="10">
        <v>338.01666015000006</v>
      </c>
      <c r="C8" s="10">
        <v>440</v>
      </c>
      <c r="D8" s="10">
        <v>531</v>
      </c>
      <c r="E8" s="10">
        <v>737.89019309999992</v>
      </c>
      <c r="F8" s="10">
        <v>869.50721592999992</v>
      </c>
      <c r="G8" s="10">
        <v>1005.3725342299999</v>
      </c>
      <c r="H8" s="10">
        <v>1076.7996411099998</v>
      </c>
      <c r="I8" s="10">
        <v>910.29288802999997</v>
      </c>
      <c r="J8" s="10">
        <v>794.70535860999985</v>
      </c>
      <c r="K8" s="10">
        <v>933.34178353999994</v>
      </c>
      <c r="L8" s="48" t="s">
        <v>401</v>
      </c>
    </row>
    <row r="9" spans="1:14" ht="12" x14ac:dyDescent="0.25">
      <c r="A9" s="1" t="s">
        <v>402</v>
      </c>
      <c r="B9" s="10">
        <v>336.78837741999996</v>
      </c>
      <c r="C9" s="10">
        <v>321</v>
      </c>
      <c r="D9" s="10">
        <v>376</v>
      </c>
      <c r="E9" s="10">
        <v>827.59196872999996</v>
      </c>
      <c r="F9" s="10">
        <v>1406.82578134</v>
      </c>
      <c r="G9" s="10">
        <v>1797.23397002</v>
      </c>
      <c r="H9" s="10">
        <v>1807.7440010099999</v>
      </c>
      <c r="I9" s="10">
        <v>1461.86112411</v>
      </c>
      <c r="J9" s="10">
        <v>1226.7468958500001</v>
      </c>
      <c r="K9" s="10">
        <v>1074.8869604899999</v>
      </c>
      <c r="L9" s="48" t="s">
        <v>403</v>
      </c>
    </row>
    <row r="10" spans="1:14" ht="12" x14ac:dyDescent="0.25">
      <c r="A10" s="1" t="s">
        <v>307</v>
      </c>
      <c r="B10" s="10">
        <v>197.91836139000003</v>
      </c>
      <c r="C10" s="10">
        <v>329</v>
      </c>
      <c r="D10" s="10">
        <v>505</v>
      </c>
      <c r="E10" s="10">
        <v>443.78032836</v>
      </c>
      <c r="F10" s="10">
        <v>1412.2560879500004</v>
      </c>
      <c r="G10" s="10">
        <v>2491.5045928900004</v>
      </c>
      <c r="H10" s="10">
        <v>3671.179591820001</v>
      </c>
      <c r="I10" s="10">
        <v>4014.97052975</v>
      </c>
      <c r="J10" s="10">
        <v>3593.6049124199994</v>
      </c>
      <c r="K10" s="10">
        <v>900.29855292999991</v>
      </c>
      <c r="L10" s="48" t="s">
        <v>404</v>
      </c>
    </row>
    <row r="11" spans="1:14" ht="12" x14ac:dyDescent="0.2">
      <c r="A11" s="1" t="s">
        <v>405</v>
      </c>
      <c r="B11" s="10">
        <v>50.179972590000006</v>
      </c>
      <c r="C11" s="10">
        <v>132</v>
      </c>
      <c r="D11" s="10">
        <v>196</v>
      </c>
      <c r="E11" s="10">
        <v>510.27600717000001</v>
      </c>
      <c r="F11" s="10">
        <v>788.18774841999993</v>
      </c>
      <c r="G11" s="10">
        <v>638.74060701000008</v>
      </c>
      <c r="H11" s="10">
        <v>404.54816493999999</v>
      </c>
      <c r="I11" s="10">
        <v>417.36360284</v>
      </c>
      <c r="J11" s="10">
        <v>375.32664417000001</v>
      </c>
      <c r="K11" s="10">
        <v>349.29804115000002</v>
      </c>
      <c r="L11" s="48" t="s">
        <v>406</v>
      </c>
    </row>
    <row r="12" spans="1:14" ht="12" x14ac:dyDescent="0.25">
      <c r="A12" s="21" t="s">
        <v>35</v>
      </c>
      <c r="B12" s="23">
        <v>1248.8157222100001</v>
      </c>
      <c r="C12" s="23">
        <v>1708</v>
      </c>
      <c r="D12" s="23">
        <v>2822</v>
      </c>
      <c r="E12" s="23">
        <v>4069.4446639899998</v>
      </c>
      <c r="F12" s="23">
        <v>7247.1225798100004</v>
      </c>
      <c r="G12" s="23">
        <v>8503.5799538300016</v>
      </c>
      <c r="H12" s="23">
        <v>9940.4216068900005</v>
      </c>
      <c r="I12" s="23">
        <v>8867.2108695200004</v>
      </c>
      <c r="J12" s="23">
        <f>SUM(J5:J11)</f>
        <v>7616.8134082500001</v>
      </c>
      <c r="K12" s="23">
        <v>4251.3892154399991</v>
      </c>
      <c r="L12" s="110" t="s">
        <v>407</v>
      </c>
      <c r="M12" s="22"/>
      <c r="N12" s="3"/>
    </row>
    <row r="13" spans="1:14" ht="12" x14ac:dyDescent="0.25"/>
    <row r="14" spans="1:14" ht="12" x14ac:dyDescent="0.2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4" ht="13.15" customHeight="1" x14ac:dyDescent="0.25">
      <c r="K15" s="24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598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8.28515625" style="1" customWidth="1"/>
    <col min="2" max="2" width="62.85546875" style="9" customWidth="1"/>
    <col min="3" max="5" width="20.5703125" style="9" customWidth="1"/>
    <col min="6" max="16384" width="11.5703125" style="1"/>
  </cols>
  <sheetData>
    <row r="1" spans="1:5" ht="12" customHeight="1" x14ac:dyDescent="0.2">
      <c r="A1" s="2" t="s">
        <v>706</v>
      </c>
    </row>
    <row r="2" spans="1:5" ht="12" customHeight="1" x14ac:dyDescent="0.25">
      <c r="A2" s="1" t="s">
        <v>476</v>
      </c>
    </row>
    <row r="4" spans="1:5" ht="12" customHeight="1" x14ac:dyDescent="0.25">
      <c r="A4" s="107"/>
      <c r="B4" s="107" t="s">
        <v>234</v>
      </c>
      <c r="C4" s="108" t="s">
        <v>544</v>
      </c>
      <c r="D4" s="108" t="s">
        <v>705</v>
      </c>
      <c r="E4" s="108" t="s">
        <v>408</v>
      </c>
    </row>
    <row r="5" spans="1:5" ht="12" customHeight="1" x14ac:dyDescent="0.2">
      <c r="A5" s="111" t="s">
        <v>409</v>
      </c>
      <c r="B5" s="112" t="s">
        <v>417</v>
      </c>
      <c r="C5" s="113">
        <v>302719292.34000003</v>
      </c>
      <c r="D5" s="113">
        <v>581691838</v>
      </c>
      <c r="E5" s="114">
        <f t="shared" ref="E5:E52" si="0">D5/C5-1</f>
        <v>0.92155522531636724</v>
      </c>
    </row>
    <row r="6" spans="1:5" ht="12" customHeight="1" x14ac:dyDescent="0.2">
      <c r="A6" s="111" t="s">
        <v>411</v>
      </c>
      <c r="B6" s="112" t="s">
        <v>414</v>
      </c>
      <c r="C6" s="113">
        <v>569135602</v>
      </c>
      <c r="D6" s="113">
        <v>542457710</v>
      </c>
      <c r="E6" s="114">
        <f t="shared" si="0"/>
        <v>-4.6874403755890803E-2</v>
      </c>
    </row>
    <row r="7" spans="1:5" ht="12" customHeight="1" x14ac:dyDescent="0.2">
      <c r="A7" s="111" t="s">
        <v>412</v>
      </c>
      <c r="B7" s="112" t="s">
        <v>665</v>
      </c>
      <c r="C7" s="113">
        <v>1503901214.98</v>
      </c>
      <c r="D7" s="113">
        <v>299433777</v>
      </c>
      <c r="E7" s="114">
        <f t="shared" si="0"/>
        <v>-0.80089531545196468</v>
      </c>
    </row>
    <row r="8" spans="1:5" ht="12" customHeight="1" x14ac:dyDescent="0.2">
      <c r="A8" s="111" t="s">
        <v>413</v>
      </c>
      <c r="B8" s="112" t="s">
        <v>419</v>
      </c>
      <c r="C8" s="113">
        <v>280880601</v>
      </c>
      <c r="D8" s="113">
        <v>247865758.05000001</v>
      </c>
      <c r="E8" s="114">
        <f t="shared" si="0"/>
        <v>-0.11754048813787599</v>
      </c>
    </row>
    <row r="9" spans="1:5" ht="12" customHeight="1" x14ac:dyDescent="0.2">
      <c r="A9" s="111" t="s">
        <v>415</v>
      </c>
      <c r="B9" s="112" t="s">
        <v>298</v>
      </c>
      <c r="C9" s="113">
        <v>239582300</v>
      </c>
      <c r="D9" s="113">
        <v>209029332</v>
      </c>
      <c r="E9" s="114">
        <f t="shared" si="0"/>
        <v>-0.12752598167727747</v>
      </c>
    </row>
    <row r="10" spans="1:5" ht="12" customHeight="1" x14ac:dyDescent="0.2">
      <c r="A10" s="111" t="s">
        <v>416</v>
      </c>
      <c r="B10" s="112" t="s">
        <v>627</v>
      </c>
      <c r="C10" s="113">
        <v>143703910.90000004</v>
      </c>
      <c r="D10" s="113">
        <v>176190660.66999999</v>
      </c>
      <c r="E10" s="114">
        <f t="shared" si="0"/>
        <v>0.22606726265513166</v>
      </c>
    </row>
    <row r="11" spans="1:5" ht="12" customHeight="1" x14ac:dyDescent="0.2">
      <c r="A11" s="111" t="s">
        <v>418</v>
      </c>
      <c r="B11" s="115" t="s">
        <v>410</v>
      </c>
      <c r="C11" s="113">
        <v>1617075968</v>
      </c>
      <c r="D11" s="113">
        <v>154875998</v>
      </c>
      <c r="E11" s="114">
        <f t="shared" si="0"/>
        <v>-0.9042246616332128</v>
      </c>
    </row>
    <row r="12" spans="1:5" ht="12" customHeight="1" x14ac:dyDescent="0.2">
      <c r="A12" s="111" t="s">
        <v>420</v>
      </c>
      <c r="B12" s="112" t="s">
        <v>46</v>
      </c>
      <c r="C12" s="113">
        <v>396764289.11000007</v>
      </c>
      <c r="D12" s="113">
        <v>146076105.84000003</v>
      </c>
      <c r="E12" s="114">
        <f t="shared" si="0"/>
        <v>-0.63183151848753838</v>
      </c>
    </row>
    <row r="13" spans="1:5" ht="12" customHeight="1" x14ac:dyDescent="0.2">
      <c r="A13" s="111" t="s">
        <v>421</v>
      </c>
      <c r="B13" s="115" t="s">
        <v>299</v>
      </c>
      <c r="C13" s="113">
        <v>148802820.44999999</v>
      </c>
      <c r="D13" s="113">
        <v>145578355</v>
      </c>
      <c r="E13" s="114">
        <f t="shared" si="0"/>
        <v>-2.166938395555118E-2</v>
      </c>
    </row>
    <row r="14" spans="1:5" ht="12" customHeight="1" x14ac:dyDescent="0.2">
      <c r="A14" s="111" t="s">
        <v>423</v>
      </c>
      <c r="B14" s="115" t="s">
        <v>422</v>
      </c>
      <c r="C14" s="113">
        <v>200666354.15000001</v>
      </c>
      <c r="D14" s="113">
        <v>138330399</v>
      </c>
      <c r="E14" s="114">
        <f t="shared" si="0"/>
        <v>-0.3106447785631431</v>
      </c>
    </row>
    <row r="15" spans="1:5" ht="12" customHeight="1" x14ac:dyDescent="0.2">
      <c r="A15" s="111" t="s">
        <v>424</v>
      </c>
      <c r="B15" s="115" t="s">
        <v>47</v>
      </c>
      <c r="C15" s="113">
        <v>304611393.69999999</v>
      </c>
      <c r="D15" s="113">
        <v>135820093.89000002</v>
      </c>
      <c r="E15" s="114">
        <f t="shared" si="0"/>
        <v>-0.55412011271067563</v>
      </c>
    </row>
    <row r="16" spans="1:5" ht="12" customHeight="1" x14ac:dyDescent="0.2">
      <c r="A16" s="111" t="s">
        <v>425</v>
      </c>
      <c r="B16" s="115" t="s">
        <v>483</v>
      </c>
      <c r="C16" s="113">
        <v>241113500</v>
      </c>
      <c r="D16" s="113">
        <v>129183000</v>
      </c>
      <c r="E16" s="114">
        <f t="shared" si="0"/>
        <v>-0.4642232807370803</v>
      </c>
    </row>
    <row r="17" spans="1:5" ht="12" customHeight="1" x14ac:dyDescent="0.2">
      <c r="A17" s="111" t="s">
        <v>426</v>
      </c>
      <c r="B17" s="115" t="s">
        <v>463</v>
      </c>
      <c r="C17" s="113">
        <v>37973611</v>
      </c>
      <c r="D17" s="113">
        <v>91508964</v>
      </c>
      <c r="E17" s="114">
        <f t="shared" si="0"/>
        <v>1.4098041137041193</v>
      </c>
    </row>
    <row r="18" spans="1:5" ht="12" customHeight="1" x14ac:dyDescent="0.2">
      <c r="A18" s="111" t="s">
        <v>427</v>
      </c>
      <c r="B18" s="115" t="s">
        <v>296</v>
      </c>
      <c r="C18" s="113">
        <v>142215632.08000001</v>
      </c>
      <c r="D18" s="113">
        <v>80993432.969999999</v>
      </c>
      <c r="E18" s="114">
        <f t="shared" si="0"/>
        <v>-0.43048853501252893</v>
      </c>
    </row>
    <row r="19" spans="1:5" ht="12" customHeight="1" x14ac:dyDescent="0.2">
      <c r="A19" s="111" t="s">
        <v>428</v>
      </c>
      <c r="B19" s="115" t="s">
        <v>56</v>
      </c>
      <c r="C19" s="113">
        <v>48095713</v>
      </c>
      <c r="D19" s="113">
        <v>63605046</v>
      </c>
      <c r="E19" s="114">
        <f t="shared" si="0"/>
        <v>0.32246809606502769</v>
      </c>
    </row>
    <row r="20" spans="1:5" ht="12" customHeight="1" x14ac:dyDescent="0.2">
      <c r="A20" s="111" t="s">
        <v>429</v>
      </c>
      <c r="B20" s="115" t="s">
        <v>44</v>
      </c>
      <c r="C20" s="113">
        <v>27143463</v>
      </c>
      <c r="D20" s="113">
        <v>57041133</v>
      </c>
      <c r="E20" s="114">
        <f t="shared" si="0"/>
        <v>1.101468519326366</v>
      </c>
    </row>
    <row r="21" spans="1:5" ht="12" customHeight="1" x14ac:dyDescent="0.2">
      <c r="A21" s="111" t="s">
        <v>430</v>
      </c>
      <c r="B21" s="115" t="s">
        <v>48</v>
      </c>
      <c r="C21" s="113">
        <v>57406947</v>
      </c>
      <c r="D21" s="113">
        <v>55236044.5</v>
      </c>
      <c r="E21" s="114">
        <f t="shared" si="0"/>
        <v>-3.7816024252256386E-2</v>
      </c>
    </row>
    <row r="22" spans="1:5" ht="12" customHeight="1" x14ac:dyDescent="0.2">
      <c r="A22" s="111" t="s">
        <v>431</v>
      </c>
      <c r="B22" s="115" t="s">
        <v>300</v>
      </c>
      <c r="C22" s="113">
        <v>39745995.259999998</v>
      </c>
      <c r="D22" s="113">
        <v>43760171.670000002</v>
      </c>
      <c r="E22" s="114">
        <f t="shared" si="0"/>
        <v>0.10099574520001608</v>
      </c>
    </row>
    <row r="23" spans="1:5" ht="12" customHeight="1" x14ac:dyDescent="0.2">
      <c r="A23" s="111" t="s">
        <v>432</v>
      </c>
      <c r="B23" s="115" t="s">
        <v>451</v>
      </c>
      <c r="C23" s="113">
        <v>25233100</v>
      </c>
      <c r="D23" s="113">
        <v>42415140</v>
      </c>
      <c r="E23" s="114">
        <f t="shared" si="0"/>
        <v>0.68093258458136341</v>
      </c>
    </row>
    <row r="24" spans="1:5" ht="12" customHeight="1" x14ac:dyDescent="0.2">
      <c r="A24" s="111" t="s">
        <v>433</v>
      </c>
      <c r="B24" s="115" t="s">
        <v>53</v>
      </c>
      <c r="C24" s="113">
        <v>42813500</v>
      </c>
      <c r="D24" s="113">
        <v>39698004</v>
      </c>
      <c r="E24" s="114">
        <f t="shared" si="0"/>
        <v>-7.2769009774954152E-2</v>
      </c>
    </row>
    <row r="25" spans="1:5" ht="12" customHeight="1" x14ac:dyDescent="0.2">
      <c r="A25" s="111" t="s">
        <v>434</v>
      </c>
      <c r="B25" s="115" t="s">
        <v>351</v>
      </c>
      <c r="C25" s="113">
        <v>42061708.460000001</v>
      </c>
      <c r="D25" s="113">
        <v>35052756.150000006</v>
      </c>
      <c r="E25" s="114">
        <f t="shared" si="0"/>
        <v>-0.16663498860645176</v>
      </c>
    </row>
    <row r="26" spans="1:5" ht="12" customHeight="1" x14ac:dyDescent="0.2">
      <c r="A26" s="111" t="s">
        <v>435</v>
      </c>
      <c r="B26" s="115" t="s">
        <v>240</v>
      </c>
      <c r="C26" s="113">
        <v>18930166</v>
      </c>
      <c r="D26" s="113">
        <v>34637314</v>
      </c>
      <c r="E26" s="114">
        <f t="shared" si="0"/>
        <v>0.82974169376010765</v>
      </c>
    </row>
    <row r="27" spans="1:5" ht="12" customHeight="1" x14ac:dyDescent="0.2">
      <c r="A27" s="111" t="s">
        <v>436</v>
      </c>
      <c r="B27" s="115" t="s">
        <v>57</v>
      </c>
      <c r="C27" s="113">
        <v>24136295.949999996</v>
      </c>
      <c r="D27" s="113">
        <v>33091634.090000004</v>
      </c>
      <c r="E27" s="114">
        <f t="shared" si="0"/>
        <v>0.37103199921610219</v>
      </c>
    </row>
    <row r="28" spans="1:5" ht="12" customHeight="1" x14ac:dyDescent="0.2">
      <c r="A28" s="111" t="s">
        <v>437</v>
      </c>
      <c r="B28" s="115" t="s">
        <v>52</v>
      </c>
      <c r="C28" s="113">
        <v>21880928.91</v>
      </c>
      <c r="D28" s="113">
        <v>27149113</v>
      </c>
      <c r="E28" s="114">
        <f t="shared" si="0"/>
        <v>0.24076601645519435</v>
      </c>
    </row>
    <row r="29" spans="1:5" ht="12" customHeight="1" x14ac:dyDescent="0.2">
      <c r="A29" s="111" t="s">
        <v>438</v>
      </c>
      <c r="B29" s="115" t="s">
        <v>442</v>
      </c>
      <c r="C29" s="113">
        <v>29452464</v>
      </c>
      <c r="D29" s="113">
        <v>26587960.350000001</v>
      </c>
      <c r="E29" s="114">
        <f t="shared" si="0"/>
        <v>-9.7258540066460952E-2</v>
      </c>
    </row>
    <row r="30" spans="1:5" ht="12" customHeight="1" x14ac:dyDescent="0.2">
      <c r="A30" s="111" t="s">
        <v>440</v>
      </c>
      <c r="B30" s="115" t="s">
        <v>242</v>
      </c>
      <c r="C30" s="113">
        <v>38112383.739999995</v>
      </c>
      <c r="D30" s="113">
        <v>26210601.580000002</v>
      </c>
      <c r="E30" s="114">
        <f t="shared" si="0"/>
        <v>-0.31228123229428828</v>
      </c>
    </row>
    <row r="31" spans="1:5" ht="12" customHeight="1" x14ac:dyDescent="0.2">
      <c r="A31" s="111" t="s">
        <v>441</v>
      </c>
      <c r="B31" s="115" t="s">
        <v>45</v>
      </c>
      <c r="C31" s="113">
        <v>19921925.16</v>
      </c>
      <c r="D31" s="113">
        <v>24175459.650000002</v>
      </c>
      <c r="E31" s="114">
        <f t="shared" si="0"/>
        <v>0.21351021328703768</v>
      </c>
    </row>
    <row r="32" spans="1:5" ht="12" customHeight="1" x14ac:dyDescent="0.2">
      <c r="A32" s="111" t="s">
        <v>443</v>
      </c>
      <c r="B32" s="115" t="s">
        <v>439</v>
      </c>
      <c r="C32" s="113">
        <v>36456049.839999996</v>
      </c>
      <c r="D32" s="113">
        <v>23859104.23</v>
      </c>
      <c r="E32" s="114">
        <f t="shared" si="0"/>
        <v>-0.34553786450496027</v>
      </c>
    </row>
    <row r="33" spans="1:5" ht="12" customHeight="1" x14ac:dyDescent="0.2">
      <c r="A33" s="111" t="s">
        <v>445</v>
      </c>
      <c r="B33" s="115" t="s">
        <v>446</v>
      </c>
      <c r="C33" s="113">
        <v>26929963</v>
      </c>
      <c r="D33" s="113">
        <v>23081292</v>
      </c>
      <c r="E33" s="114">
        <f t="shared" si="0"/>
        <v>-0.14291408421170126</v>
      </c>
    </row>
    <row r="34" spans="1:5" ht="12" customHeight="1" x14ac:dyDescent="0.2">
      <c r="A34" s="111" t="s">
        <v>447</v>
      </c>
      <c r="B34" s="115" t="s">
        <v>707</v>
      </c>
      <c r="C34" s="113">
        <v>5975222</v>
      </c>
      <c r="D34" s="113">
        <v>20223376.25</v>
      </c>
      <c r="E34" s="114">
        <f t="shared" si="0"/>
        <v>2.3845397292351649</v>
      </c>
    </row>
    <row r="35" spans="1:5" ht="12" customHeight="1" x14ac:dyDescent="0.2">
      <c r="A35" s="111" t="s">
        <v>449</v>
      </c>
      <c r="B35" s="115" t="s">
        <v>448</v>
      </c>
      <c r="C35" s="113">
        <v>28056564</v>
      </c>
      <c r="D35" s="113">
        <v>20083941</v>
      </c>
      <c r="E35" s="114">
        <f t="shared" si="0"/>
        <v>-0.28416248689611456</v>
      </c>
    </row>
    <row r="36" spans="1:5" ht="12" customHeight="1" x14ac:dyDescent="0.2">
      <c r="A36" s="111" t="s">
        <v>450</v>
      </c>
      <c r="B36" s="115" t="s">
        <v>54</v>
      </c>
      <c r="C36" s="113">
        <v>11122701</v>
      </c>
      <c r="D36" s="113">
        <v>18911629</v>
      </c>
      <c r="E36" s="114">
        <f t="shared" si="0"/>
        <v>0.70027307216115942</v>
      </c>
    </row>
    <row r="37" spans="1:5" ht="12" customHeight="1" x14ac:dyDescent="0.2">
      <c r="A37" s="111" t="s">
        <v>452</v>
      </c>
      <c r="B37" s="115" t="s">
        <v>252</v>
      </c>
      <c r="C37" s="113">
        <v>44825166</v>
      </c>
      <c r="D37" s="113">
        <v>17630746.129999999</v>
      </c>
      <c r="E37" s="114">
        <f t="shared" si="0"/>
        <v>-0.60667750499797368</v>
      </c>
    </row>
    <row r="38" spans="1:5" ht="12" customHeight="1" x14ac:dyDescent="0.2">
      <c r="A38" s="111" t="s">
        <v>453</v>
      </c>
      <c r="B38" s="115" t="s">
        <v>629</v>
      </c>
      <c r="C38" s="113">
        <v>12342119.560000001</v>
      </c>
      <c r="D38" s="113">
        <v>17355976.140000004</v>
      </c>
      <c r="E38" s="114">
        <f t="shared" si="0"/>
        <v>0.40623950818379551</v>
      </c>
    </row>
    <row r="39" spans="1:5" ht="12" customHeight="1" x14ac:dyDescent="0.2">
      <c r="A39" s="111" t="s">
        <v>454</v>
      </c>
      <c r="B39" s="115" t="s">
        <v>444</v>
      </c>
      <c r="C39" s="113">
        <v>23024626.079999998</v>
      </c>
      <c r="D39" s="113">
        <v>16905200.890000001</v>
      </c>
      <c r="E39" s="114">
        <f t="shared" si="0"/>
        <v>-0.26577739715458593</v>
      </c>
    </row>
    <row r="40" spans="1:5" ht="12" customHeight="1" x14ac:dyDescent="0.2">
      <c r="A40" s="111" t="s">
        <v>456</v>
      </c>
      <c r="B40" s="115" t="s">
        <v>611</v>
      </c>
      <c r="C40" s="113">
        <v>18429347.699999999</v>
      </c>
      <c r="D40" s="113">
        <v>16864489.550000004</v>
      </c>
      <c r="E40" s="114">
        <f t="shared" si="0"/>
        <v>-8.4911206596856137E-2</v>
      </c>
    </row>
    <row r="41" spans="1:5" ht="12" customHeight="1" x14ac:dyDescent="0.2">
      <c r="A41" s="111" t="s">
        <v>457</v>
      </c>
      <c r="B41" s="115" t="s">
        <v>459</v>
      </c>
      <c r="C41" s="113">
        <v>15737132.9</v>
      </c>
      <c r="D41" s="113">
        <v>15712981.9</v>
      </c>
      <c r="E41" s="114">
        <f t="shared" si="0"/>
        <v>-1.5346505715789771E-3</v>
      </c>
    </row>
    <row r="42" spans="1:5" ht="12" customHeight="1" x14ac:dyDescent="0.2">
      <c r="A42" s="111" t="s">
        <v>458</v>
      </c>
      <c r="B42" s="115" t="s">
        <v>465</v>
      </c>
      <c r="C42" s="113">
        <v>18285007.649999999</v>
      </c>
      <c r="D42" s="113">
        <v>15598342.66</v>
      </c>
      <c r="E42" s="114">
        <f t="shared" si="0"/>
        <v>-0.14693266972737629</v>
      </c>
    </row>
    <row r="43" spans="1:5" ht="12" customHeight="1" x14ac:dyDescent="0.2">
      <c r="A43" s="111" t="s">
        <v>460</v>
      </c>
      <c r="B43" s="115" t="s">
        <v>303</v>
      </c>
      <c r="C43" s="113">
        <v>15076989.340000004</v>
      </c>
      <c r="D43" s="113">
        <v>14421382.440000001</v>
      </c>
      <c r="E43" s="114">
        <f t="shared" si="0"/>
        <v>-4.3483940010532796E-2</v>
      </c>
    </row>
    <row r="44" spans="1:5" ht="12" customHeight="1" x14ac:dyDescent="0.2">
      <c r="A44" s="111" t="s">
        <v>462</v>
      </c>
      <c r="B44" s="115" t="s">
        <v>461</v>
      </c>
      <c r="C44" s="113">
        <v>17321930.030000005</v>
      </c>
      <c r="D44" s="113">
        <v>13679850.979999999</v>
      </c>
      <c r="E44" s="114">
        <f t="shared" si="0"/>
        <v>-0.21025827050982526</v>
      </c>
    </row>
    <row r="45" spans="1:5" ht="12" customHeight="1" x14ac:dyDescent="0.2">
      <c r="A45" s="111" t="s">
        <v>464</v>
      </c>
      <c r="B45" s="115" t="s">
        <v>455</v>
      </c>
      <c r="C45" s="113">
        <v>14500033.760000007</v>
      </c>
      <c r="D45" s="113">
        <v>13121638.27</v>
      </c>
      <c r="E45" s="114">
        <f t="shared" si="0"/>
        <v>-9.506153660155392E-2</v>
      </c>
    </row>
    <row r="46" spans="1:5" ht="12" customHeight="1" x14ac:dyDescent="0.2">
      <c r="A46" s="111" t="s">
        <v>466</v>
      </c>
      <c r="B46" s="115" t="s">
        <v>667</v>
      </c>
      <c r="C46" s="113">
        <v>16705859</v>
      </c>
      <c r="D46" s="113">
        <v>12734128</v>
      </c>
      <c r="E46" s="114">
        <f t="shared" si="0"/>
        <v>-0.23774479360803891</v>
      </c>
    </row>
    <row r="47" spans="1:5" ht="12" customHeight="1" x14ac:dyDescent="0.2">
      <c r="A47" s="111" t="s">
        <v>467</v>
      </c>
      <c r="B47" s="115" t="s">
        <v>334</v>
      </c>
      <c r="C47" s="113">
        <v>45560509.249999985</v>
      </c>
      <c r="D47" s="113">
        <v>12681663.140000001</v>
      </c>
      <c r="E47" s="114">
        <f t="shared" si="0"/>
        <v>-0.72165229606163794</v>
      </c>
    </row>
    <row r="48" spans="1:5" ht="12" customHeight="1" x14ac:dyDescent="0.2">
      <c r="A48" s="111" t="s">
        <v>468</v>
      </c>
      <c r="B48" s="115" t="s">
        <v>666</v>
      </c>
      <c r="C48" s="113">
        <v>21559456</v>
      </c>
      <c r="D48" s="113">
        <v>12577641</v>
      </c>
      <c r="E48" s="114">
        <f t="shared" si="0"/>
        <v>-0.41660675482720899</v>
      </c>
    </row>
    <row r="49" spans="1:5" ht="12" customHeight="1" x14ac:dyDescent="0.2">
      <c r="A49" s="111" t="s">
        <v>470</v>
      </c>
      <c r="B49" s="115" t="s">
        <v>302</v>
      </c>
      <c r="C49" s="113">
        <v>14058129.960000001</v>
      </c>
      <c r="D49" s="113">
        <v>12171570.830000002</v>
      </c>
      <c r="E49" s="114">
        <f t="shared" si="0"/>
        <v>-0.13419701876194623</v>
      </c>
    </row>
    <row r="50" spans="1:5" ht="12" customHeight="1" x14ac:dyDescent="0.2">
      <c r="A50" s="111" t="s">
        <v>471</v>
      </c>
      <c r="B50" s="115" t="s">
        <v>249</v>
      </c>
      <c r="C50" s="113">
        <v>8794397.0500000026</v>
      </c>
      <c r="D50" s="113">
        <v>11906829.740000002</v>
      </c>
      <c r="E50" s="114">
        <f t="shared" si="0"/>
        <v>0.35391086760177592</v>
      </c>
    </row>
    <row r="51" spans="1:5" ht="12" customHeight="1" x14ac:dyDescent="0.2">
      <c r="A51" s="111" t="s">
        <v>472</v>
      </c>
      <c r="B51" s="115" t="s">
        <v>335</v>
      </c>
      <c r="C51" s="113">
        <v>10195575</v>
      </c>
      <c r="D51" s="113">
        <v>11821438</v>
      </c>
      <c r="E51" s="114">
        <f t="shared" si="0"/>
        <v>0.15946751409312365</v>
      </c>
    </row>
    <row r="52" spans="1:5" ht="12" customHeight="1" x14ac:dyDescent="0.2">
      <c r="A52" s="111" t="s">
        <v>473</v>
      </c>
      <c r="B52" s="115" t="s">
        <v>668</v>
      </c>
      <c r="C52" s="113">
        <v>14332311</v>
      </c>
      <c r="D52" s="113">
        <v>11558771.870000001</v>
      </c>
      <c r="E52" s="114">
        <f t="shared" si="0"/>
        <v>-0.19351653267920288</v>
      </c>
    </row>
    <row r="53" spans="1:5" ht="12" customHeight="1" x14ac:dyDescent="0.2">
      <c r="A53" s="111" t="s">
        <v>474</v>
      </c>
      <c r="B53" s="115" t="s">
        <v>708</v>
      </c>
      <c r="C53" s="113">
        <v>6249754</v>
      </c>
      <c r="D53" s="113">
        <v>11539187</v>
      </c>
      <c r="E53" s="114" t="s">
        <v>669</v>
      </c>
    </row>
    <row r="54" spans="1:5" ht="12" customHeight="1" x14ac:dyDescent="0.2">
      <c r="A54" s="111" t="s">
        <v>475</v>
      </c>
      <c r="B54" s="115" t="s">
        <v>469</v>
      </c>
      <c r="C54" s="113">
        <v>56758797.299999975</v>
      </c>
      <c r="D54" s="113">
        <v>11084162</v>
      </c>
      <c r="E54" s="114">
        <f>D54/C54-1</f>
        <v>-0.80471464288761441</v>
      </c>
    </row>
    <row r="55" spans="1:5" ht="12" customHeight="1" x14ac:dyDescent="0.2">
      <c r="B55" s="116" t="s">
        <v>709</v>
      </c>
      <c r="C55" s="113">
        <v>570434686.63999987</v>
      </c>
      <c r="D55" s="113">
        <v>308168070.00999993</v>
      </c>
      <c r="E55" s="114">
        <f t="shared" ref="E55:E57" si="1">D55/C55-1</f>
        <v>-0.45976624979594871</v>
      </c>
    </row>
    <row r="56" spans="1:5" ht="12" customHeight="1" x14ac:dyDescent="0.2"/>
    <row r="57" spans="1:5" ht="12" customHeight="1" x14ac:dyDescent="0.2">
      <c r="A57" s="21"/>
      <c r="B57" s="22" t="s">
        <v>35</v>
      </c>
      <c r="C57" s="23">
        <f>SUM(C5:C55)</f>
        <v>7616813408.2499981</v>
      </c>
      <c r="D57" s="23">
        <f>SUM(D5:D55)</f>
        <v>4251389215.4399996</v>
      </c>
      <c r="E57" s="43">
        <f t="shared" si="1"/>
        <v>-0.4418414909789975</v>
      </c>
    </row>
    <row r="58" spans="1:5" ht="12" customHeight="1" x14ac:dyDescent="0.2"/>
    <row r="588" spans="6:6" s="1" customFormat="1" ht="12" customHeight="1" x14ac:dyDescent="0.2">
      <c r="F588" s="1" t="e">
        <f>+#REF!-50</f>
        <v>#REF!</v>
      </c>
    </row>
    <row r="598" spans="6:6" s="1" customFormat="1" ht="12" customHeight="1" x14ac:dyDescent="0.2">
      <c r="F598" s="1" t="e">
        <f>+#REF!-50</f>
        <v>#REF!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0"/>
  <sheetViews>
    <sheetView workbookViewId="0">
      <selection activeCell="K14" sqref="K14"/>
    </sheetView>
  </sheetViews>
  <sheetFormatPr baseColWidth="10" defaultColWidth="11.5703125" defaultRowHeight="12" x14ac:dyDescent="0.2"/>
  <cols>
    <col min="1" max="1" width="31.85546875" style="1" customWidth="1"/>
    <col min="2" max="4" width="26.28515625" style="9" customWidth="1"/>
    <col min="5" max="16384" width="11.5703125" style="1"/>
  </cols>
  <sheetData>
    <row r="1" spans="1:4" ht="12" customHeight="1" x14ac:dyDescent="0.2">
      <c r="A1" s="2" t="s">
        <v>710</v>
      </c>
    </row>
    <row r="2" spans="1:4" ht="12" customHeight="1" x14ac:dyDescent="0.25">
      <c r="A2" s="1" t="s">
        <v>477</v>
      </c>
    </row>
    <row r="3" spans="1:4" ht="12" customHeight="1" x14ac:dyDescent="0.25"/>
    <row r="4" spans="1:4" ht="12" customHeight="1" x14ac:dyDescent="0.25">
      <c r="A4" s="107" t="s">
        <v>711</v>
      </c>
      <c r="B4" s="108">
        <v>2015</v>
      </c>
      <c r="C4" s="108" t="s">
        <v>705</v>
      </c>
      <c r="D4" s="108" t="s">
        <v>712</v>
      </c>
    </row>
    <row r="5" spans="1:4" ht="12" customHeight="1" x14ac:dyDescent="0.25">
      <c r="A5" s="1" t="s">
        <v>123</v>
      </c>
      <c r="B5" s="10">
        <v>879959559.36999989</v>
      </c>
      <c r="C5" s="10">
        <v>699102604.90999997</v>
      </c>
      <c r="D5" s="32">
        <f t="shared" ref="D5:D26" si="0">+C5/B5-1</f>
        <v>-0.20552871155747543</v>
      </c>
    </row>
    <row r="6" spans="1:4" ht="12" customHeight="1" x14ac:dyDescent="0.25">
      <c r="A6" s="1" t="s">
        <v>129</v>
      </c>
      <c r="B6" s="10">
        <v>498977680.54000008</v>
      </c>
      <c r="C6" s="10">
        <v>489795219.18999994</v>
      </c>
      <c r="D6" s="32">
        <f t="shared" si="0"/>
        <v>-1.8402549268461743E-2</v>
      </c>
    </row>
    <row r="7" spans="1:4" ht="12" customHeight="1" x14ac:dyDescent="0.25">
      <c r="A7" s="1" t="s">
        <v>118</v>
      </c>
      <c r="B7" s="10">
        <v>153353329.53999999</v>
      </c>
      <c r="C7" s="10">
        <v>382646826.86000001</v>
      </c>
      <c r="D7" s="32">
        <f t="shared" si="0"/>
        <v>1.4951973850700915</v>
      </c>
    </row>
    <row r="8" spans="1:4" ht="12" customHeight="1" x14ac:dyDescent="0.25">
      <c r="A8" s="1" t="s">
        <v>119</v>
      </c>
      <c r="B8" s="10">
        <v>358102381.77000004</v>
      </c>
      <c r="C8" s="10">
        <v>364224207.60000002</v>
      </c>
      <c r="D8" s="32">
        <f t="shared" si="0"/>
        <v>1.7095183225929622E-2</v>
      </c>
    </row>
    <row r="9" spans="1:4" ht="12" customHeight="1" x14ac:dyDescent="0.25">
      <c r="A9" s="1" t="s">
        <v>117</v>
      </c>
      <c r="B9" s="10">
        <v>1821065825.6900001</v>
      </c>
      <c r="C9" s="10">
        <v>354736163.75</v>
      </c>
      <c r="D9" s="32">
        <f t="shared" si="0"/>
        <v>-0.80520409600482679</v>
      </c>
    </row>
    <row r="10" spans="1:4" ht="12" customHeight="1" x14ac:dyDescent="0.25">
      <c r="A10" s="1" t="s">
        <v>120</v>
      </c>
      <c r="B10" s="10">
        <v>428972436.53000009</v>
      </c>
      <c r="C10" s="10">
        <v>321398862.28000009</v>
      </c>
      <c r="D10" s="32">
        <f t="shared" si="0"/>
        <v>-0.2507703644555187</v>
      </c>
    </row>
    <row r="11" spans="1:4" ht="12" customHeight="1" x14ac:dyDescent="0.25">
      <c r="A11" s="1" t="s">
        <v>122</v>
      </c>
      <c r="B11" s="10">
        <v>1536733822.1500003</v>
      </c>
      <c r="C11" s="10">
        <v>312125841.05000013</v>
      </c>
      <c r="D11" s="32">
        <f t="shared" si="0"/>
        <v>-0.79689010773946922</v>
      </c>
    </row>
    <row r="12" spans="1:4" ht="12" customHeight="1" x14ac:dyDescent="0.25">
      <c r="A12" s="1" t="s">
        <v>121</v>
      </c>
      <c r="B12" s="10">
        <v>566930108.32999992</v>
      </c>
      <c r="C12" s="10">
        <v>282284733.84999996</v>
      </c>
      <c r="D12" s="32">
        <f t="shared" si="0"/>
        <v>-0.5020819503103775</v>
      </c>
    </row>
    <row r="13" spans="1:4" ht="12" customHeight="1" x14ac:dyDescent="0.25">
      <c r="A13" s="1" t="s">
        <v>126</v>
      </c>
      <c r="B13" s="10">
        <v>303855477.19999999</v>
      </c>
      <c r="C13" s="10">
        <v>243131246.23000002</v>
      </c>
      <c r="D13" s="32">
        <f t="shared" si="0"/>
        <v>-0.19984576723634573</v>
      </c>
    </row>
    <row r="14" spans="1:4" ht="12" customHeight="1" x14ac:dyDescent="0.25">
      <c r="A14" s="1" t="s">
        <v>131</v>
      </c>
      <c r="B14" s="10">
        <v>298132867.64999998</v>
      </c>
      <c r="C14" s="10">
        <v>179455989.53000003</v>
      </c>
      <c r="D14" s="32">
        <f t="shared" si="0"/>
        <v>-0.39806707343426295</v>
      </c>
    </row>
    <row r="15" spans="1:4" ht="12" customHeight="1" x14ac:dyDescent="0.25">
      <c r="A15" s="1" t="s">
        <v>130</v>
      </c>
      <c r="B15" s="10">
        <v>233689237.24000001</v>
      </c>
      <c r="C15" s="10">
        <v>174818882.06</v>
      </c>
      <c r="D15" s="32">
        <f t="shared" si="0"/>
        <v>-0.25191727216576887</v>
      </c>
    </row>
    <row r="16" spans="1:4" ht="12" customHeight="1" x14ac:dyDescent="0.25">
      <c r="A16" s="1" t="s">
        <v>127</v>
      </c>
      <c r="B16" s="10">
        <v>178951817.55000001</v>
      </c>
      <c r="C16" s="10">
        <v>143555461.44</v>
      </c>
      <c r="D16" s="32">
        <f t="shared" si="0"/>
        <v>-0.19779824868283391</v>
      </c>
    </row>
    <row r="17" spans="1:4" ht="12" customHeight="1" x14ac:dyDescent="0.25">
      <c r="A17" s="1" t="s">
        <v>135</v>
      </c>
      <c r="B17" s="10">
        <v>93117423.189999998</v>
      </c>
      <c r="C17" s="10">
        <v>114905319.63000001</v>
      </c>
      <c r="D17" s="32">
        <f t="shared" si="0"/>
        <v>0.23398302587844633</v>
      </c>
    </row>
    <row r="18" spans="1:4" ht="12" customHeight="1" x14ac:dyDescent="0.25">
      <c r="A18" s="1" t="s">
        <v>136</v>
      </c>
      <c r="B18" s="10">
        <v>138920716.02999997</v>
      </c>
      <c r="C18" s="10">
        <v>67784126.75</v>
      </c>
      <c r="D18" s="32">
        <f t="shared" si="0"/>
        <v>-0.51206610009581288</v>
      </c>
    </row>
    <row r="19" spans="1:4" ht="12" customHeight="1" x14ac:dyDescent="0.25">
      <c r="A19" s="1" t="s">
        <v>132</v>
      </c>
      <c r="B19" s="10">
        <v>48913724.829999998</v>
      </c>
      <c r="C19" s="10">
        <v>42473137.039999992</v>
      </c>
      <c r="D19" s="32">
        <f t="shared" si="0"/>
        <v>-0.1316724050843463</v>
      </c>
    </row>
    <row r="20" spans="1:4" ht="12" customHeight="1" x14ac:dyDescent="0.25">
      <c r="A20" s="1" t="s">
        <v>128</v>
      </c>
      <c r="B20" s="10">
        <v>25143830.949999999</v>
      </c>
      <c r="C20" s="10">
        <v>38228747.270000011</v>
      </c>
      <c r="D20" s="32">
        <f t="shared" si="0"/>
        <v>0.5204026524844263</v>
      </c>
    </row>
    <row r="21" spans="1:4" ht="12" customHeight="1" x14ac:dyDescent="0.25">
      <c r="A21" s="1" t="s">
        <v>125</v>
      </c>
      <c r="B21" s="10">
        <v>38750217.039999992</v>
      </c>
      <c r="C21" s="10">
        <v>30316547.090000004</v>
      </c>
      <c r="D21" s="32">
        <f t="shared" si="0"/>
        <v>-0.2176418764646999</v>
      </c>
    </row>
    <row r="22" spans="1:4" ht="12" customHeight="1" x14ac:dyDescent="0.25">
      <c r="A22" s="1" t="s">
        <v>139</v>
      </c>
      <c r="B22" s="10">
        <v>10832601.999999998</v>
      </c>
      <c r="C22" s="10">
        <v>7616721</v>
      </c>
      <c r="D22" s="32">
        <f t="shared" si="0"/>
        <v>-0.29687059489492906</v>
      </c>
    </row>
    <row r="23" spans="1:4" ht="12" customHeight="1" x14ac:dyDescent="0.25">
      <c r="A23" s="1" t="s">
        <v>124</v>
      </c>
      <c r="B23" s="10">
        <v>918640.21999999986</v>
      </c>
      <c r="C23" s="10">
        <v>733802.52999999991</v>
      </c>
      <c r="D23" s="32">
        <f t="shared" si="0"/>
        <v>-0.20120792229192841</v>
      </c>
    </row>
    <row r="24" spans="1:4" ht="12" customHeight="1" x14ac:dyDescent="0.25">
      <c r="A24" s="1" t="s">
        <v>137</v>
      </c>
      <c r="B24" s="10">
        <v>268557.59999999998</v>
      </c>
      <c r="C24" s="10">
        <v>732844</v>
      </c>
      <c r="D24" s="32">
        <f t="shared" si="0"/>
        <v>1.728814973026271</v>
      </c>
    </row>
    <row r="25" spans="1:4" ht="12" customHeight="1" x14ac:dyDescent="0.25">
      <c r="A25" s="1" t="s">
        <v>478</v>
      </c>
      <c r="B25" s="10">
        <v>680722.00000000012</v>
      </c>
      <c r="C25" s="10">
        <v>664636</v>
      </c>
      <c r="D25" s="32">
        <f t="shared" si="0"/>
        <v>-2.3630792012010904E-2</v>
      </c>
    </row>
    <row r="26" spans="1:4" ht="12" customHeight="1" x14ac:dyDescent="0.25">
      <c r="A26" s="1" t="s">
        <v>138</v>
      </c>
      <c r="B26" s="10">
        <v>499400.00000000006</v>
      </c>
      <c r="C26" s="10">
        <v>331960</v>
      </c>
      <c r="D26" s="32">
        <f t="shared" si="0"/>
        <v>-0.33528233880656799</v>
      </c>
    </row>
    <row r="27" spans="1:4" ht="12" customHeight="1" x14ac:dyDescent="0.25">
      <c r="A27" s="1" t="s">
        <v>713</v>
      </c>
      <c r="B27" s="10">
        <v>0</v>
      </c>
      <c r="C27" s="10">
        <v>289570</v>
      </c>
      <c r="D27" s="32" t="s">
        <v>669</v>
      </c>
    </row>
    <row r="28" spans="1:4" ht="12" customHeight="1" x14ac:dyDescent="0.25">
      <c r="A28" s="1" t="s">
        <v>479</v>
      </c>
      <c r="B28" s="10">
        <v>43030.83</v>
      </c>
      <c r="C28" s="10">
        <v>35765.380000000005</v>
      </c>
      <c r="D28" s="32">
        <f>+C28/B28-1</f>
        <v>-0.16884289705776057</v>
      </c>
    </row>
    <row r="29" spans="1:4" ht="12" customHeight="1" x14ac:dyDescent="0.25">
      <c r="A29" s="21" t="s">
        <v>35</v>
      </c>
      <c r="B29" s="23">
        <v>7616813408.249999</v>
      </c>
      <c r="C29" s="23">
        <v>4251389215.4399986</v>
      </c>
      <c r="D29" s="82">
        <f>+C29/B29-1</f>
        <v>-0.44184149097899772</v>
      </c>
    </row>
    <row r="30" spans="1:4" ht="12" customHeight="1" x14ac:dyDescent="0.25"/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8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58.85546875" style="27" customWidth="1"/>
    <col min="2" max="4" width="25.7109375" style="29" customWidth="1"/>
    <col min="5" max="16384" width="11.5703125" style="27"/>
  </cols>
  <sheetData>
    <row r="1" spans="1:10" s="119" customFormat="1" ht="12" customHeight="1" x14ac:dyDescent="0.2">
      <c r="A1" s="117" t="s">
        <v>714</v>
      </c>
      <c r="B1" s="117"/>
      <c r="C1" s="117"/>
      <c r="D1" s="117"/>
      <c r="E1" s="117"/>
      <c r="F1" s="118"/>
      <c r="G1" s="118"/>
      <c r="H1" s="118"/>
      <c r="I1" s="118"/>
      <c r="J1" s="118"/>
    </row>
    <row r="2" spans="1:10" ht="12" customHeight="1" x14ac:dyDescent="0.25">
      <c r="A2" s="120"/>
      <c r="B2" s="120"/>
      <c r="C2" s="120"/>
      <c r="D2" s="120"/>
      <c r="E2" s="120"/>
      <c r="F2" s="121"/>
      <c r="G2" s="121"/>
      <c r="H2" s="121"/>
      <c r="I2" s="121"/>
      <c r="J2" s="121"/>
    </row>
    <row r="3" spans="1:10" ht="12" customHeight="1" x14ac:dyDescent="0.25">
      <c r="A3" s="121"/>
      <c r="B3" s="122"/>
      <c r="C3" s="122"/>
      <c r="D3" s="123"/>
      <c r="E3" s="121"/>
      <c r="F3" s="124"/>
    </row>
    <row r="4" spans="1:10" ht="12" customHeight="1" x14ac:dyDescent="0.25">
      <c r="A4" s="301" t="s">
        <v>715</v>
      </c>
      <c r="B4" s="301"/>
      <c r="C4" s="301"/>
      <c r="D4" s="301"/>
      <c r="E4" s="125"/>
      <c r="F4" s="124"/>
    </row>
    <row r="5" spans="1:10" ht="12" customHeight="1" x14ac:dyDescent="0.25">
      <c r="A5" s="301" t="s">
        <v>716</v>
      </c>
      <c r="B5" s="301"/>
      <c r="C5" s="301"/>
      <c r="D5" s="301"/>
      <c r="E5" s="125"/>
      <c r="F5" s="124"/>
    </row>
    <row r="6" spans="1:10" ht="12" customHeight="1" x14ac:dyDescent="0.25">
      <c r="A6" s="126" t="s">
        <v>717</v>
      </c>
      <c r="B6" s="127" t="s">
        <v>718</v>
      </c>
      <c r="C6" s="127" t="s">
        <v>719</v>
      </c>
      <c r="D6" s="128" t="s">
        <v>712</v>
      </c>
      <c r="E6" s="129"/>
    </row>
    <row r="7" spans="1:10" ht="12" customHeight="1" x14ac:dyDescent="0.25">
      <c r="A7" s="130" t="s">
        <v>417</v>
      </c>
      <c r="B7" s="129">
        <v>30705020.180000003</v>
      </c>
      <c r="C7" s="129">
        <v>46520416</v>
      </c>
      <c r="D7" s="131">
        <f t="shared" ref="D7:D9" si="0">+C7/B7-1</f>
        <v>0.51507524591374465</v>
      </c>
      <c r="E7" s="129"/>
    </row>
    <row r="8" spans="1:10" ht="12" customHeight="1" x14ac:dyDescent="0.2">
      <c r="A8" s="130" t="s">
        <v>414</v>
      </c>
      <c r="B8" s="129">
        <v>175591295</v>
      </c>
      <c r="C8" s="129">
        <v>44763307</v>
      </c>
      <c r="D8" s="131">
        <f t="shared" si="0"/>
        <v>-0.74507103555446763</v>
      </c>
      <c r="E8" s="129"/>
    </row>
    <row r="9" spans="1:10" ht="12" customHeight="1" x14ac:dyDescent="0.25">
      <c r="A9" s="130" t="s">
        <v>410</v>
      </c>
      <c r="B9" s="129">
        <v>67799420</v>
      </c>
      <c r="C9" s="129">
        <v>31884955</v>
      </c>
      <c r="D9" s="131">
        <f t="shared" si="0"/>
        <v>-0.52971640465360914</v>
      </c>
      <c r="E9" s="129"/>
    </row>
    <row r="10" spans="1:10" ht="12" customHeight="1" x14ac:dyDescent="0.2">
      <c r="A10" s="130" t="s">
        <v>46</v>
      </c>
      <c r="B10" s="129">
        <v>67205449.829999998</v>
      </c>
      <c r="C10" s="129">
        <v>28570730.559999999</v>
      </c>
      <c r="D10" s="131" t="s">
        <v>65</v>
      </c>
      <c r="E10" s="129"/>
    </row>
    <row r="11" spans="1:10" ht="12" customHeight="1" x14ac:dyDescent="0.25">
      <c r="A11" s="130" t="s">
        <v>240</v>
      </c>
      <c r="B11" s="129">
        <v>2736373</v>
      </c>
      <c r="C11" s="129">
        <v>13838801</v>
      </c>
      <c r="D11" s="131" t="s">
        <v>669</v>
      </c>
      <c r="E11" s="129"/>
    </row>
    <row r="12" spans="1:10" ht="12" customHeight="1" x14ac:dyDescent="0.25">
      <c r="A12" s="130" t="s">
        <v>52</v>
      </c>
      <c r="B12" s="129">
        <v>10636592.310000001</v>
      </c>
      <c r="C12" s="129">
        <v>11855440</v>
      </c>
      <c r="D12" s="131">
        <f t="shared" ref="D12:D15" si="1">+C12/B12-1</f>
        <v>0.11459005426522739</v>
      </c>
      <c r="E12" s="129"/>
    </row>
    <row r="13" spans="1:10" ht="12" customHeight="1" x14ac:dyDescent="0.25">
      <c r="A13" s="130" t="s">
        <v>666</v>
      </c>
      <c r="B13" s="129">
        <v>15954000</v>
      </c>
      <c r="C13" s="129">
        <v>9306500</v>
      </c>
      <c r="D13" s="131">
        <f t="shared" si="1"/>
        <v>-0.41666666666666663</v>
      </c>
      <c r="E13" s="132"/>
    </row>
    <row r="14" spans="1:10" ht="12" customHeight="1" x14ac:dyDescent="0.2">
      <c r="A14" s="130" t="s">
        <v>611</v>
      </c>
      <c r="B14" s="129">
        <v>4422792.3400000008</v>
      </c>
      <c r="C14" s="129">
        <v>6913746.1800000006</v>
      </c>
      <c r="D14" s="131">
        <f t="shared" si="1"/>
        <v>0.56320840964466345</v>
      </c>
      <c r="E14" s="133"/>
    </row>
    <row r="15" spans="1:10" ht="12" customHeight="1" x14ac:dyDescent="0.2">
      <c r="A15" s="130" t="s">
        <v>439</v>
      </c>
      <c r="B15" s="129">
        <v>5598878.96</v>
      </c>
      <c r="C15" s="129">
        <v>3713446.8000000003</v>
      </c>
      <c r="D15" s="131">
        <f t="shared" si="1"/>
        <v>-0.33675172717075486</v>
      </c>
      <c r="E15" s="133"/>
    </row>
    <row r="16" spans="1:10" ht="12" customHeight="1" x14ac:dyDescent="0.2">
      <c r="A16" s="130" t="s">
        <v>626</v>
      </c>
      <c r="B16" s="129">
        <v>76796.169999999984</v>
      </c>
      <c r="C16" s="129">
        <v>3314843.78</v>
      </c>
      <c r="D16" s="131" t="s">
        <v>669</v>
      </c>
      <c r="E16" s="134"/>
    </row>
    <row r="17" spans="1:5" ht="12" customHeight="1" x14ac:dyDescent="0.25">
      <c r="A17" s="130" t="s">
        <v>720</v>
      </c>
      <c r="B17" s="129">
        <v>65417840.149999976</v>
      </c>
      <c r="C17" s="129">
        <v>33358472.889999956</v>
      </c>
      <c r="D17" s="131">
        <f>+C17/B17-1</f>
        <v>-0.49007070833413979</v>
      </c>
      <c r="E17" s="135"/>
    </row>
    <row r="18" spans="1:5" ht="12" customHeight="1" x14ac:dyDescent="0.25">
      <c r="A18" s="136" t="s">
        <v>35</v>
      </c>
      <c r="B18" s="137">
        <f>SUM(B7:B17)</f>
        <v>446144457.93999994</v>
      </c>
      <c r="C18" s="137">
        <f>SUM(C7:C17)</f>
        <v>234040659.20999998</v>
      </c>
      <c r="D18" s="138">
        <f>+C18/B18-1</f>
        <v>-0.47541507006352834</v>
      </c>
      <c r="E18" s="139"/>
    </row>
    <row r="19" spans="1:5" ht="12" customHeight="1" x14ac:dyDescent="0.25">
      <c r="A19" s="140"/>
      <c r="B19" s="36"/>
      <c r="C19" s="36"/>
      <c r="D19" s="141"/>
      <c r="E19" s="142"/>
    </row>
    <row r="20" spans="1:5" ht="12" customHeight="1" x14ac:dyDescent="0.25">
      <c r="A20" s="143"/>
      <c r="B20" s="36"/>
      <c r="C20" s="36"/>
      <c r="D20" s="144"/>
      <c r="E20" s="121"/>
    </row>
    <row r="21" spans="1:5" ht="12" customHeight="1" x14ac:dyDescent="0.25">
      <c r="A21" s="301" t="s">
        <v>721</v>
      </c>
      <c r="B21" s="301"/>
      <c r="C21" s="301"/>
      <c r="D21" s="301"/>
      <c r="E21" s="139"/>
    </row>
    <row r="22" spans="1:5" ht="12" customHeight="1" x14ac:dyDescent="0.25">
      <c r="A22" s="301" t="s">
        <v>716</v>
      </c>
      <c r="B22" s="301"/>
      <c r="C22" s="301"/>
      <c r="D22" s="301"/>
      <c r="E22" s="143"/>
    </row>
    <row r="23" spans="1:5" ht="12" customHeight="1" x14ac:dyDescent="0.25">
      <c r="A23" s="145" t="s">
        <v>722</v>
      </c>
      <c r="B23" s="301" t="e">
        <f>+#REF!</f>
        <v>#REF!</v>
      </c>
      <c r="C23" s="301"/>
      <c r="D23" s="301"/>
      <c r="E23" s="133"/>
    </row>
    <row r="24" spans="1:5" ht="12" customHeight="1" x14ac:dyDescent="0.25">
      <c r="A24" s="126" t="s">
        <v>717</v>
      </c>
      <c r="B24" s="127" t="s">
        <v>718</v>
      </c>
      <c r="C24" s="127" t="s">
        <v>719</v>
      </c>
      <c r="D24" s="128" t="s">
        <v>712</v>
      </c>
      <c r="E24" s="133"/>
    </row>
    <row r="25" spans="1:5" ht="12" customHeight="1" x14ac:dyDescent="0.25">
      <c r="A25" s="130" t="s">
        <v>417</v>
      </c>
      <c r="B25" s="129">
        <v>112316779.65000001</v>
      </c>
      <c r="C25" s="129">
        <v>73113320</v>
      </c>
      <c r="D25" s="131">
        <f t="shared" ref="D25:D28" si="2">+C25/B25-1</f>
        <v>-0.34904365823312677</v>
      </c>
      <c r="E25" s="129"/>
    </row>
    <row r="26" spans="1:5" ht="12" customHeight="1" x14ac:dyDescent="0.2">
      <c r="A26" s="130" t="s">
        <v>414</v>
      </c>
      <c r="B26" s="129">
        <v>82694950</v>
      </c>
      <c r="C26" s="129">
        <v>67905669</v>
      </c>
      <c r="D26" s="131">
        <f t="shared" si="2"/>
        <v>-0.17884140446302943</v>
      </c>
      <c r="E26" s="129"/>
    </row>
    <row r="27" spans="1:5" ht="12" customHeight="1" x14ac:dyDescent="0.25">
      <c r="A27" s="130" t="s">
        <v>410</v>
      </c>
      <c r="B27" s="129">
        <v>96763214</v>
      </c>
      <c r="C27" s="129">
        <v>60410921</v>
      </c>
      <c r="D27" s="131">
        <f t="shared" si="2"/>
        <v>-0.37568298423820445</v>
      </c>
      <c r="E27" s="129"/>
    </row>
    <row r="28" spans="1:5" ht="12" customHeight="1" x14ac:dyDescent="0.2">
      <c r="A28" s="130" t="s">
        <v>419</v>
      </c>
      <c r="B28" s="129">
        <v>60487912</v>
      </c>
      <c r="C28" s="129">
        <v>52460490</v>
      </c>
      <c r="D28" s="131">
        <f t="shared" si="2"/>
        <v>-0.13271117706956059</v>
      </c>
      <c r="E28" s="129"/>
    </row>
    <row r="29" spans="1:5" ht="12" customHeight="1" x14ac:dyDescent="0.2">
      <c r="A29" s="130" t="s">
        <v>46</v>
      </c>
      <c r="B29" s="129">
        <v>139352721.72</v>
      </c>
      <c r="C29" s="129">
        <v>11028294.449999999</v>
      </c>
      <c r="D29" s="131" t="s">
        <v>65</v>
      </c>
      <c r="E29" s="146"/>
    </row>
    <row r="30" spans="1:5" ht="12" customHeight="1" x14ac:dyDescent="0.25">
      <c r="A30" s="130" t="s">
        <v>296</v>
      </c>
      <c r="B30" s="129">
        <v>23691706</v>
      </c>
      <c r="C30" s="129">
        <v>10939948</v>
      </c>
      <c r="D30" s="131">
        <f t="shared" ref="D30:D35" si="3">+C30/B30-1</f>
        <v>-0.53823722107643923</v>
      </c>
      <c r="E30" s="133"/>
    </row>
    <row r="31" spans="1:5" ht="12" customHeight="1" x14ac:dyDescent="0.25">
      <c r="A31" s="130" t="s">
        <v>303</v>
      </c>
      <c r="B31" s="129">
        <v>7774776.3300000001</v>
      </c>
      <c r="C31" s="129">
        <v>7762053.1600000001</v>
      </c>
      <c r="D31" s="131">
        <f t="shared" si="3"/>
        <v>-1.6364676564271097E-3</v>
      </c>
      <c r="E31" s="133"/>
    </row>
    <row r="32" spans="1:5" ht="12" customHeight="1" x14ac:dyDescent="0.2">
      <c r="A32" s="130" t="s">
        <v>627</v>
      </c>
      <c r="B32" s="129">
        <v>7317819.5099999998</v>
      </c>
      <c r="C32" s="129">
        <v>7312598.8100000015</v>
      </c>
      <c r="D32" s="131">
        <f t="shared" si="3"/>
        <v>-7.1342289774489753E-4</v>
      </c>
      <c r="E32" s="134"/>
    </row>
    <row r="33" spans="1:5" ht="12" customHeight="1" x14ac:dyDescent="0.25">
      <c r="A33" s="130" t="s">
        <v>47</v>
      </c>
      <c r="B33" s="129">
        <v>1472418</v>
      </c>
      <c r="C33" s="129">
        <v>6759197.5099999998</v>
      </c>
      <c r="D33" s="131" t="s">
        <v>669</v>
      </c>
      <c r="E33" s="134"/>
    </row>
    <row r="34" spans="1:5" ht="12" customHeight="1" x14ac:dyDescent="0.2">
      <c r="A34" s="130" t="s">
        <v>302</v>
      </c>
      <c r="B34" s="129">
        <v>7184213.4299999997</v>
      </c>
      <c r="C34" s="129">
        <v>5507572.2000000002</v>
      </c>
      <c r="D34" s="131">
        <f t="shared" si="3"/>
        <v>-0.23337853842128953</v>
      </c>
      <c r="E34" s="139"/>
    </row>
    <row r="35" spans="1:5" ht="12" customHeight="1" x14ac:dyDescent="0.25">
      <c r="A35" s="130" t="s">
        <v>723</v>
      </c>
      <c r="B35" s="129">
        <v>115124221.1400001</v>
      </c>
      <c r="C35" s="129">
        <v>83156985.429999948</v>
      </c>
      <c r="D35" s="131">
        <f t="shared" si="3"/>
        <v>-0.27767602154828464</v>
      </c>
      <c r="E35" s="147"/>
    </row>
    <row r="36" spans="1:5" ht="12" customHeight="1" x14ac:dyDescent="0.25">
      <c r="A36" s="136" t="s">
        <v>35</v>
      </c>
      <c r="B36" s="137">
        <f>SUM(B25:B35)</f>
        <v>654180731.78000009</v>
      </c>
      <c r="C36" s="137">
        <f>SUM(C25:C35)</f>
        <v>386357049.55999994</v>
      </c>
      <c r="D36" s="138">
        <f>+C36/B36-1</f>
        <v>-0.40940319579768492</v>
      </c>
      <c r="E36" s="134"/>
    </row>
    <row r="37" spans="1:5" ht="12" customHeight="1" x14ac:dyDescent="0.25">
      <c r="E37" s="142"/>
    </row>
    <row r="38" spans="1:5" ht="12" customHeight="1" x14ac:dyDescent="0.25">
      <c r="E38" s="121"/>
    </row>
    <row r="39" spans="1:5" ht="12" customHeight="1" x14ac:dyDescent="0.25">
      <c r="A39" s="148" t="s">
        <v>724</v>
      </c>
      <c r="B39" s="148"/>
      <c r="C39" s="148"/>
      <c r="D39" s="148"/>
      <c r="E39" s="149"/>
    </row>
    <row r="40" spans="1:5" ht="12" customHeight="1" x14ac:dyDescent="0.25">
      <c r="A40" s="148" t="s">
        <v>716</v>
      </c>
      <c r="B40" s="148"/>
      <c r="C40" s="148"/>
      <c r="D40" s="148"/>
      <c r="E40" s="150"/>
    </row>
    <row r="41" spans="1:5" ht="12" customHeight="1" x14ac:dyDescent="0.25">
      <c r="A41" s="148" t="s">
        <v>722</v>
      </c>
      <c r="B41" s="148" t="e">
        <f>+#REF!</f>
        <v>#REF!</v>
      </c>
      <c r="C41" s="148"/>
      <c r="D41" s="148"/>
      <c r="E41" s="129"/>
    </row>
    <row r="42" spans="1:5" ht="12" customHeight="1" x14ac:dyDescent="0.25">
      <c r="A42" s="126" t="s">
        <v>717</v>
      </c>
      <c r="B42" s="127" t="s">
        <v>718</v>
      </c>
      <c r="C42" s="127" t="s">
        <v>719</v>
      </c>
      <c r="D42" s="128" t="s">
        <v>712</v>
      </c>
      <c r="E42" s="129"/>
    </row>
    <row r="43" spans="1:5" ht="12" customHeight="1" x14ac:dyDescent="0.2">
      <c r="A43" s="130" t="s">
        <v>627</v>
      </c>
      <c r="B43" s="129">
        <v>67990376.75</v>
      </c>
      <c r="C43" s="129">
        <v>92785863.459999979</v>
      </c>
      <c r="D43" s="131">
        <f t="shared" ref="D43:D50" si="4">+C43/B43-1</f>
        <v>0.36469112093866984</v>
      </c>
      <c r="E43" s="129"/>
    </row>
    <row r="44" spans="1:5" ht="12" customHeight="1" x14ac:dyDescent="0.2">
      <c r="A44" s="130" t="s">
        <v>56</v>
      </c>
      <c r="B44" s="129">
        <v>31447757</v>
      </c>
      <c r="C44" s="129">
        <v>36784642</v>
      </c>
      <c r="D44" s="131">
        <f t="shared" si="4"/>
        <v>0.16970638001304827</v>
      </c>
      <c r="E44" s="129"/>
    </row>
    <row r="45" spans="1:5" ht="12" customHeight="1" x14ac:dyDescent="0.25">
      <c r="A45" s="130" t="s">
        <v>298</v>
      </c>
      <c r="B45" s="129">
        <v>17689628</v>
      </c>
      <c r="C45" s="129">
        <v>21537817</v>
      </c>
      <c r="D45" s="131">
        <f t="shared" si="4"/>
        <v>0.21753928347164786</v>
      </c>
      <c r="E45" s="129"/>
    </row>
    <row r="46" spans="1:5" ht="12" customHeight="1" x14ac:dyDescent="0.25">
      <c r="A46" s="130" t="s">
        <v>442</v>
      </c>
      <c r="B46" s="129">
        <v>15665467</v>
      </c>
      <c r="C46" s="129">
        <v>18619569.190000001</v>
      </c>
      <c r="D46" s="131">
        <f t="shared" si="4"/>
        <v>0.1885741542208732</v>
      </c>
      <c r="E46" s="129"/>
    </row>
    <row r="47" spans="1:5" ht="12" customHeight="1" x14ac:dyDescent="0.2">
      <c r="A47" s="130" t="s">
        <v>667</v>
      </c>
      <c r="B47" s="129">
        <v>16705859</v>
      </c>
      <c r="C47" s="129">
        <v>12734128</v>
      </c>
      <c r="D47" s="131">
        <f t="shared" si="4"/>
        <v>-0.23774479360803891</v>
      </c>
      <c r="E47" s="129"/>
    </row>
    <row r="48" spans="1:5" ht="12" customHeight="1" x14ac:dyDescent="0.25">
      <c r="A48" s="130" t="s">
        <v>45</v>
      </c>
      <c r="B48" s="129">
        <v>3958952.5700000008</v>
      </c>
      <c r="C48" s="129">
        <v>10773223.73</v>
      </c>
      <c r="D48" s="131">
        <f t="shared" si="4"/>
        <v>1.7212308153517482</v>
      </c>
      <c r="E48" s="132"/>
    </row>
    <row r="49" spans="1:5" ht="12" customHeight="1" x14ac:dyDescent="0.2">
      <c r="A49" s="130" t="s">
        <v>419</v>
      </c>
      <c r="B49" s="129">
        <v>12603945</v>
      </c>
      <c r="C49" s="129">
        <v>10143963</v>
      </c>
      <c r="D49" s="131">
        <f t="shared" si="4"/>
        <v>-0.19517555812882392</v>
      </c>
      <c r="E49" s="133"/>
    </row>
    <row r="50" spans="1:5" ht="12" customHeight="1" x14ac:dyDescent="0.25">
      <c r="A50" s="130" t="s">
        <v>300</v>
      </c>
      <c r="B50" s="129">
        <v>12293310</v>
      </c>
      <c r="C50" s="129">
        <v>9998969</v>
      </c>
      <c r="D50" s="131">
        <f t="shared" si="4"/>
        <v>-0.1866332989243743</v>
      </c>
      <c r="E50" s="133"/>
    </row>
    <row r="51" spans="1:5" ht="12" customHeight="1" x14ac:dyDescent="0.2">
      <c r="A51" s="130" t="s">
        <v>725</v>
      </c>
      <c r="B51" s="129"/>
      <c r="C51" s="129">
        <v>9095775.3300000019</v>
      </c>
      <c r="D51" s="131" t="s">
        <v>669</v>
      </c>
      <c r="E51" s="134"/>
    </row>
    <row r="52" spans="1:5" ht="12" customHeight="1" x14ac:dyDescent="0.2">
      <c r="A52" s="130" t="s">
        <v>465</v>
      </c>
      <c r="B52" s="129">
        <v>5497229.8899999997</v>
      </c>
      <c r="C52" s="129">
        <v>6001012.7000000002</v>
      </c>
      <c r="D52" s="131">
        <f t="shared" ref="D52:D54" si="5">+C52/B52-1</f>
        <v>9.1643031141271925E-2</v>
      </c>
      <c r="E52" s="134"/>
    </row>
    <row r="53" spans="1:5" ht="12" customHeight="1" x14ac:dyDescent="0.2">
      <c r="A53" s="130" t="s">
        <v>726</v>
      </c>
      <c r="B53" s="129">
        <v>342251882.27000016</v>
      </c>
      <c r="C53" s="129">
        <v>144691205.14999998</v>
      </c>
      <c r="D53" s="131">
        <f t="shared" si="5"/>
        <v>-0.57723766428885825</v>
      </c>
      <c r="E53" s="139"/>
    </row>
    <row r="54" spans="1:5" ht="12" customHeight="1" x14ac:dyDescent="0.2">
      <c r="A54" s="136" t="s">
        <v>35</v>
      </c>
      <c r="B54" s="137">
        <f>SUM(B43:B53)</f>
        <v>526104407.48000014</v>
      </c>
      <c r="C54" s="137">
        <f>SUM(C43:C53)</f>
        <v>373166168.55999994</v>
      </c>
      <c r="D54" s="138">
        <f t="shared" si="5"/>
        <v>-0.29069940632613711</v>
      </c>
      <c r="E54" s="134"/>
    </row>
    <row r="55" spans="1:5" ht="12" customHeight="1" x14ac:dyDescent="0.2">
      <c r="E55" s="151"/>
    </row>
    <row r="56" spans="1:5" ht="12" customHeight="1" x14ac:dyDescent="0.2">
      <c r="E56" s="142"/>
    </row>
    <row r="57" spans="1:5" ht="12" customHeight="1" x14ac:dyDescent="0.2">
      <c r="A57" s="301" t="s">
        <v>727</v>
      </c>
      <c r="B57" s="301"/>
      <c r="C57" s="301"/>
      <c r="D57" s="301"/>
      <c r="E57" s="121"/>
    </row>
    <row r="58" spans="1:5" ht="12" customHeight="1" x14ac:dyDescent="0.2">
      <c r="A58" s="301" t="s">
        <v>716</v>
      </c>
      <c r="B58" s="301"/>
      <c r="C58" s="301"/>
      <c r="D58" s="301"/>
      <c r="E58" s="152"/>
    </row>
    <row r="59" spans="1:5" ht="12" customHeight="1" x14ac:dyDescent="0.2">
      <c r="A59" s="145" t="s">
        <v>722</v>
      </c>
      <c r="B59" s="301" t="e">
        <f>+#REF!</f>
        <v>#REF!</v>
      </c>
      <c r="C59" s="301"/>
      <c r="D59" s="301"/>
      <c r="E59" s="143"/>
    </row>
    <row r="60" spans="1:5" ht="12" customHeight="1" x14ac:dyDescent="0.2">
      <c r="A60" s="126" t="s">
        <v>717</v>
      </c>
      <c r="B60" s="127" t="s">
        <v>718</v>
      </c>
      <c r="C60" s="127" t="s">
        <v>719</v>
      </c>
      <c r="D60" s="128" t="s">
        <v>712</v>
      </c>
      <c r="E60" s="143"/>
    </row>
    <row r="61" spans="1:5" ht="12" customHeight="1" x14ac:dyDescent="0.2">
      <c r="A61" s="130" t="s">
        <v>414</v>
      </c>
      <c r="B61" s="129">
        <v>233329238</v>
      </c>
      <c r="C61" s="129">
        <v>393769338</v>
      </c>
      <c r="D61" s="131">
        <f t="shared" ref="D61:D72" si="6">+C61/B61-1</f>
        <v>0.68761249715305728</v>
      </c>
      <c r="E61" s="143"/>
    </row>
    <row r="62" spans="1:5" ht="12" customHeight="1" x14ac:dyDescent="0.2">
      <c r="A62" s="130" t="s">
        <v>298</v>
      </c>
      <c r="B62" s="129">
        <v>162720346</v>
      </c>
      <c r="C62" s="129">
        <v>155125007</v>
      </c>
      <c r="D62" s="131">
        <f t="shared" si="6"/>
        <v>-4.6677254484205677E-2</v>
      </c>
      <c r="E62" s="153"/>
    </row>
    <row r="63" spans="1:5" ht="12" customHeight="1" x14ac:dyDescent="0.2">
      <c r="A63" s="130" t="s">
        <v>299</v>
      </c>
      <c r="B63" s="129">
        <v>117201479.63</v>
      </c>
      <c r="C63" s="129">
        <v>99653108</v>
      </c>
      <c r="D63" s="131">
        <f t="shared" si="6"/>
        <v>-0.14972824306825683</v>
      </c>
      <c r="E63" s="153"/>
    </row>
    <row r="64" spans="1:5" ht="12" customHeight="1" x14ac:dyDescent="0.2">
      <c r="A64" s="130" t="s">
        <v>53</v>
      </c>
      <c r="B64" s="129">
        <v>31684000</v>
      </c>
      <c r="C64" s="129">
        <v>29378100</v>
      </c>
      <c r="D64" s="131">
        <f t="shared" si="6"/>
        <v>-7.2778058325968953E-2</v>
      </c>
      <c r="E64" s="133"/>
    </row>
    <row r="65" spans="1:5" ht="12" customHeight="1" x14ac:dyDescent="0.2">
      <c r="A65" s="130" t="s">
        <v>451</v>
      </c>
      <c r="B65" s="129">
        <v>9179000</v>
      </c>
      <c r="C65" s="129">
        <v>23949570</v>
      </c>
      <c r="D65" s="131">
        <f t="shared" si="6"/>
        <v>1.609169844209609</v>
      </c>
      <c r="E65" s="133"/>
    </row>
    <row r="66" spans="1:5" ht="12" customHeight="1" x14ac:dyDescent="0.2">
      <c r="A66" s="130" t="s">
        <v>463</v>
      </c>
      <c r="B66" s="129"/>
      <c r="C66" s="129">
        <v>23602271</v>
      </c>
      <c r="D66" s="131" t="s">
        <v>669</v>
      </c>
      <c r="E66" s="133"/>
    </row>
    <row r="67" spans="1:5" ht="12" customHeight="1" x14ac:dyDescent="0.2">
      <c r="A67" s="130" t="s">
        <v>47</v>
      </c>
      <c r="B67" s="129">
        <v>40029.339999999997</v>
      </c>
      <c r="C67" s="129">
        <v>18408281.93</v>
      </c>
      <c r="D67" s="131" t="s">
        <v>669</v>
      </c>
      <c r="E67" s="133"/>
    </row>
    <row r="68" spans="1:5" ht="12" customHeight="1" x14ac:dyDescent="0.2">
      <c r="A68" s="130" t="s">
        <v>448</v>
      </c>
      <c r="B68" s="129">
        <v>28056564</v>
      </c>
      <c r="C68" s="129">
        <v>18173681</v>
      </c>
      <c r="D68" s="131">
        <f t="shared" si="6"/>
        <v>-0.35224851482170094</v>
      </c>
      <c r="E68" s="133"/>
    </row>
    <row r="69" spans="1:5" ht="12" customHeight="1" x14ac:dyDescent="0.2">
      <c r="A69" s="130" t="s">
        <v>444</v>
      </c>
      <c r="B69" s="129">
        <v>22230108.109999999</v>
      </c>
      <c r="C69" s="129">
        <v>16537950.189999999</v>
      </c>
      <c r="D69" s="131">
        <f t="shared" si="6"/>
        <v>-0.25605624101483504</v>
      </c>
      <c r="E69" s="133"/>
    </row>
    <row r="70" spans="1:5" ht="12" customHeight="1" x14ac:dyDescent="0.2">
      <c r="A70" s="130" t="s">
        <v>459</v>
      </c>
      <c r="B70" s="129">
        <v>15737132.9</v>
      </c>
      <c r="C70" s="129">
        <v>15712981.9</v>
      </c>
      <c r="D70" s="131">
        <f t="shared" si="6"/>
        <v>-1.5346505715789771E-3</v>
      </c>
      <c r="E70" s="133"/>
    </row>
    <row r="71" spans="1:5" ht="12" customHeight="1" x14ac:dyDescent="0.2">
      <c r="A71" s="130" t="s">
        <v>728</v>
      </c>
      <c r="B71" s="129">
        <v>174527460.62999988</v>
      </c>
      <c r="C71" s="129">
        <v>139031494.51999998</v>
      </c>
      <c r="D71" s="131">
        <f t="shared" si="6"/>
        <v>-0.20338327264871936</v>
      </c>
      <c r="E71" s="133"/>
    </row>
    <row r="72" spans="1:5" ht="12" customHeight="1" x14ac:dyDescent="0.2">
      <c r="A72" s="136" t="s">
        <v>35</v>
      </c>
      <c r="B72" s="137">
        <f>SUM(B61:B71)</f>
        <v>794705358.6099999</v>
      </c>
      <c r="C72" s="137">
        <f>SUM(C61:C71)</f>
        <v>933341783.53999996</v>
      </c>
      <c r="D72" s="138">
        <f t="shared" si="6"/>
        <v>0.17445009452620996</v>
      </c>
      <c r="E72" s="133"/>
    </row>
    <row r="73" spans="1:5" ht="12" customHeight="1" x14ac:dyDescent="0.2">
      <c r="E73" s="134"/>
    </row>
    <row r="74" spans="1:5" ht="12" customHeight="1" x14ac:dyDescent="0.2">
      <c r="E74" s="154"/>
    </row>
    <row r="75" spans="1:5" ht="12" customHeight="1" x14ac:dyDescent="0.2">
      <c r="A75" s="148" t="s">
        <v>402</v>
      </c>
      <c r="B75" s="148"/>
      <c r="C75" s="148"/>
      <c r="D75" s="148"/>
      <c r="E75" s="155"/>
    </row>
    <row r="76" spans="1:5" ht="12" customHeight="1" x14ac:dyDescent="0.2">
      <c r="A76" s="148" t="s">
        <v>716</v>
      </c>
      <c r="B76" s="148"/>
      <c r="C76" s="148"/>
      <c r="D76" s="148"/>
    </row>
    <row r="77" spans="1:5" ht="12" customHeight="1" x14ac:dyDescent="0.2">
      <c r="A77" s="148" t="s">
        <v>722</v>
      </c>
      <c r="B77" s="148" t="e">
        <f>+#REF!</f>
        <v>#REF!</v>
      </c>
      <c r="C77" s="148"/>
      <c r="D77" s="148"/>
      <c r="E77" s="151"/>
    </row>
    <row r="78" spans="1:5" ht="12" customHeight="1" x14ac:dyDescent="0.2">
      <c r="A78" s="126" t="s">
        <v>717</v>
      </c>
      <c r="B78" s="127" t="s">
        <v>718</v>
      </c>
      <c r="C78" s="127" t="s">
        <v>719</v>
      </c>
      <c r="D78" s="128" t="s">
        <v>712</v>
      </c>
      <c r="E78" s="133"/>
    </row>
    <row r="79" spans="1:5" ht="12" customHeight="1" x14ac:dyDescent="0.2">
      <c r="A79" s="130" t="s">
        <v>417</v>
      </c>
      <c r="B79" s="129">
        <v>121481094.82000001</v>
      </c>
      <c r="C79" s="129">
        <v>314907512</v>
      </c>
      <c r="D79" s="131">
        <f t="shared" ref="D79:D87" si="7">+C79/B79-1</f>
        <v>1.5922347215145058</v>
      </c>
      <c r="E79" s="133"/>
    </row>
    <row r="80" spans="1:5" ht="12" customHeight="1" x14ac:dyDescent="0.2">
      <c r="A80" s="130" t="s">
        <v>419</v>
      </c>
      <c r="B80" s="129">
        <v>108122271</v>
      </c>
      <c r="C80" s="129">
        <v>150347658</v>
      </c>
      <c r="D80" s="131">
        <f t="shared" si="7"/>
        <v>0.39053366720349403</v>
      </c>
      <c r="E80" s="133"/>
    </row>
    <row r="81" spans="1:5" ht="12" customHeight="1" x14ac:dyDescent="0.2">
      <c r="A81" s="130" t="s">
        <v>47</v>
      </c>
      <c r="B81" s="129">
        <v>258054415.91000006</v>
      </c>
      <c r="C81" s="129">
        <v>94651380.75999999</v>
      </c>
      <c r="D81" s="131">
        <f t="shared" si="7"/>
        <v>-0.63321154406049407</v>
      </c>
      <c r="E81" s="133"/>
    </row>
    <row r="82" spans="1:5" ht="12" customHeight="1" x14ac:dyDescent="0.2">
      <c r="A82" s="130" t="s">
        <v>483</v>
      </c>
      <c r="B82" s="129">
        <v>157481900</v>
      </c>
      <c r="C82" s="129">
        <v>87305000</v>
      </c>
      <c r="D82" s="131">
        <f t="shared" si="7"/>
        <v>-0.4456188298464776</v>
      </c>
      <c r="E82" s="133"/>
    </row>
    <row r="83" spans="1:5" ht="12" customHeight="1" x14ac:dyDescent="0.2">
      <c r="A83" s="130" t="s">
        <v>463</v>
      </c>
      <c r="B83" s="129">
        <v>27839391</v>
      </c>
      <c r="C83" s="129">
        <v>63517528</v>
      </c>
      <c r="D83" s="131">
        <f t="shared" si="7"/>
        <v>1.2815703116494177</v>
      </c>
      <c r="E83" s="133"/>
    </row>
    <row r="84" spans="1:5" ht="12" customHeight="1" x14ac:dyDescent="0.2">
      <c r="A84" s="130" t="s">
        <v>46</v>
      </c>
      <c r="B84" s="129">
        <v>110735001.64</v>
      </c>
      <c r="C84" s="129">
        <v>63421995.699999988</v>
      </c>
      <c r="D84" s="131">
        <f t="shared" si="7"/>
        <v>-0.42726333353761814</v>
      </c>
      <c r="E84" s="133"/>
    </row>
    <row r="85" spans="1:5" ht="12" customHeight="1" x14ac:dyDescent="0.2">
      <c r="A85" s="130" t="s">
        <v>422</v>
      </c>
      <c r="B85" s="129">
        <v>71822318.450000003</v>
      </c>
      <c r="C85" s="129">
        <v>59773172</v>
      </c>
      <c r="D85" s="131">
        <f t="shared" si="7"/>
        <v>-0.16776326231223193</v>
      </c>
      <c r="E85" s="133"/>
    </row>
    <row r="86" spans="1:5" ht="12" customHeight="1" x14ac:dyDescent="0.2">
      <c r="A86" s="130" t="s">
        <v>351</v>
      </c>
      <c r="B86" s="129">
        <v>27386852.310000002</v>
      </c>
      <c r="C86" s="129">
        <v>25867960.399999999</v>
      </c>
      <c r="D86" s="131">
        <f t="shared" si="7"/>
        <v>-5.5460623689324029E-2</v>
      </c>
      <c r="E86" s="133"/>
    </row>
    <row r="87" spans="1:5" ht="12" customHeight="1" x14ac:dyDescent="0.2">
      <c r="A87" s="130" t="s">
        <v>299</v>
      </c>
      <c r="B87" s="129">
        <v>22701106.460000001</v>
      </c>
      <c r="C87" s="129">
        <v>24725471</v>
      </c>
      <c r="D87" s="131">
        <f t="shared" si="7"/>
        <v>8.9174708006721559E-2</v>
      </c>
      <c r="E87" s="133"/>
    </row>
    <row r="88" spans="1:5" ht="12" customHeight="1" x14ac:dyDescent="0.2">
      <c r="A88" s="130" t="s">
        <v>414</v>
      </c>
      <c r="B88" s="129">
        <v>76511489</v>
      </c>
      <c r="C88" s="129">
        <v>18884072</v>
      </c>
      <c r="D88" s="131" t="s">
        <v>65</v>
      </c>
      <c r="E88" s="133"/>
    </row>
    <row r="89" spans="1:5" ht="12" customHeight="1" x14ac:dyDescent="0.2">
      <c r="A89" s="130" t="s">
        <v>729</v>
      </c>
      <c r="B89" s="129">
        <v>244611055.25999999</v>
      </c>
      <c r="C89" s="129">
        <v>171485210.62999976</v>
      </c>
      <c r="D89" s="131">
        <f t="shared" ref="D89:D90" si="8">+C89/B89-1</f>
        <v>-0.29894742309285205</v>
      </c>
      <c r="E89" s="133"/>
    </row>
    <row r="90" spans="1:5" ht="12" customHeight="1" x14ac:dyDescent="0.2">
      <c r="A90" s="136" t="s">
        <v>35</v>
      </c>
      <c r="B90" s="137">
        <f>SUM(B79:B89)</f>
        <v>1226746895.8500001</v>
      </c>
      <c r="C90" s="137">
        <f>SUM(C79:C89)</f>
        <v>1074886960.4899998</v>
      </c>
      <c r="D90" s="138">
        <f t="shared" si="8"/>
        <v>-0.12379076390878352</v>
      </c>
      <c r="E90" s="133"/>
    </row>
    <row r="91" spans="1:5" ht="12" customHeight="1" x14ac:dyDescent="0.2">
      <c r="A91" s="143"/>
      <c r="B91" s="36"/>
      <c r="C91" s="36"/>
      <c r="D91" s="156"/>
      <c r="E91" s="133"/>
    </row>
    <row r="92" spans="1:5" ht="12" customHeight="1" x14ac:dyDescent="0.2">
      <c r="A92" s="143"/>
      <c r="B92" s="36"/>
      <c r="C92" s="36"/>
      <c r="D92" s="144"/>
      <c r="E92" s="133"/>
    </row>
    <row r="93" spans="1:5" ht="12" customHeight="1" x14ac:dyDescent="0.2">
      <c r="A93" s="148" t="s">
        <v>730</v>
      </c>
      <c r="B93" s="148"/>
      <c r="C93" s="148"/>
      <c r="D93" s="148"/>
      <c r="E93" s="133"/>
    </row>
    <row r="94" spans="1:5" ht="12" customHeight="1" x14ac:dyDescent="0.2">
      <c r="A94" s="148" t="s">
        <v>716</v>
      </c>
      <c r="B94" s="148"/>
      <c r="C94" s="148"/>
      <c r="D94" s="148"/>
      <c r="E94" s="133"/>
    </row>
    <row r="95" spans="1:5" ht="12" customHeight="1" x14ac:dyDescent="0.2">
      <c r="A95" s="148" t="s">
        <v>722</v>
      </c>
      <c r="B95" s="148" t="e">
        <f>+#REF!</f>
        <v>#REF!</v>
      </c>
      <c r="C95" s="148"/>
      <c r="D95" s="148"/>
      <c r="E95" s="133"/>
    </row>
    <row r="96" spans="1:5" ht="12" customHeight="1" x14ac:dyDescent="0.2">
      <c r="A96" s="126" t="s">
        <v>717</v>
      </c>
      <c r="B96" s="127" t="s">
        <v>718</v>
      </c>
      <c r="C96" s="127" t="s">
        <v>719</v>
      </c>
      <c r="D96" s="128" t="s">
        <v>712</v>
      </c>
      <c r="E96" s="133"/>
    </row>
    <row r="97" spans="1:5" ht="12" customHeight="1" x14ac:dyDescent="0.2">
      <c r="A97" s="130" t="s">
        <v>627</v>
      </c>
      <c r="B97" s="129">
        <v>57622825.379999995</v>
      </c>
      <c r="C97" s="129">
        <v>66588284.260000013</v>
      </c>
      <c r="D97" s="131">
        <f t="shared" ref="D97:D102" si="9">+C97/B97-1</f>
        <v>0.15558867203883753</v>
      </c>
      <c r="E97" s="133"/>
    </row>
    <row r="98" spans="1:5" ht="12" customHeight="1" x14ac:dyDescent="0.2">
      <c r="A98" s="130" t="s">
        <v>44</v>
      </c>
      <c r="B98" s="129">
        <v>23155873</v>
      </c>
      <c r="C98" s="129">
        <v>41924328</v>
      </c>
      <c r="D98" s="131">
        <f t="shared" si="9"/>
        <v>0.81052677219295521</v>
      </c>
      <c r="E98" s="133"/>
    </row>
    <row r="99" spans="1:5" ht="12" customHeight="1" x14ac:dyDescent="0.2">
      <c r="A99" s="130" t="s">
        <v>296</v>
      </c>
      <c r="B99" s="129">
        <v>38275944.079999998</v>
      </c>
      <c r="C99" s="129">
        <v>40113572.969999991</v>
      </c>
      <c r="D99" s="131">
        <f t="shared" si="9"/>
        <v>4.8010021285410875E-2</v>
      </c>
      <c r="E99" s="133"/>
    </row>
    <row r="100" spans="1:5" ht="12" customHeight="1" x14ac:dyDescent="0.2">
      <c r="A100" s="130" t="s">
        <v>48</v>
      </c>
      <c r="B100" s="129">
        <v>29782614</v>
      </c>
      <c r="C100" s="129">
        <v>31190737.689999998</v>
      </c>
      <c r="D100" s="131">
        <f t="shared" si="9"/>
        <v>4.7280057082967897E-2</v>
      </c>
      <c r="E100" s="133"/>
    </row>
    <row r="101" spans="1:5" ht="12" customHeight="1" x14ac:dyDescent="0.2">
      <c r="A101" s="130" t="s">
        <v>483</v>
      </c>
      <c r="B101" s="129">
        <v>65637900</v>
      </c>
      <c r="C101" s="129">
        <v>29870000</v>
      </c>
      <c r="D101" s="131">
        <f t="shared" si="9"/>
        <v>-0.54492754947979749</v>
      </c>
      <c r="E101" s="133"/>
    </row>
    <row r="102" spans="1:5" ht="12" customHeight="1" x14ac:dyDescent="0.2">
      <c r="A102" s="130" t="s">
        <v>298</v>
      </c>
      <c r="B102" s="129">
        <v>14930706</v>
      </c>
      <c r="C102" s="129">
        <v>19203749</v>
      </c>
      <c r="D102" s="131">
        <f t="shared" si="9"/>
        <v>0.28619162416030419</v>
      </c>
      <c r="E102" s="133"/>
    </row>
    <row r="103" spans="1:5" ht="12" customHeight="1" x14ac:dyDescent="0.2">
      <c r="A103" s="130" t="s">
        <v>299</v>
      </c>
      <c r="B103" s="129">
        <v>4883207.4300000006</v>
      </c>
      <c r="C103" s="129">
        <v>19039823</v>
      </c>
      <c r="D103" s="131" t="s">
        <v>669</v>
      </c>
      <c r="E103" s="133"/>
    </row>
    <row r="104" spans="1:5" ht="12" customHeight="1" x14ac:dyDescent="0.2">
      <c r="A104" s="130" t="s">
        <v>56</v>
      </c>
      <c r="B104" s="129">
        <v>4540428</v>
      </c>
      <c r="C104" s="129">
        <v>9147435</v>
      </c>
      <c r="D104" s="131">
        <f t="shared" ref="D104:D108" si="10">+C104/B104-1</f>
        <v>1.0146635955905476</v>
      </c>
    </row>
    <row r="105" spans="1:5" ht="12" customHeight="1" x14ac:dyDescent="0.2">
      <c r="A105" s="130" t="s">
        <v>252</v>
      </c>
      <c r="B105" s="129">
        <v>15233357</v>
      </c>
      <c r="C105" s="129">
        <v>9068644.3899999987</v>
      </c>
      <c r="D105" s="131">
        <f t="shared" si="10"/>
        <v>-0.40468510059864027</v>
      </c>
    </row>
    <row r="106" spans="1:5" ht="12" customHeight="1" x14ac:dyDescent="0.2">
      <c r="A106" s="130" t="s">
        <v>57</v>
      </c>
      <c r="B106" s="129">
        <v>4814594.7700000005</v>
      </c>
      <c r="C106" s="129">
        <v>8649620.0299999993</v>
      </c>
      <c r="D106" s="131">
        <f t="shared" si="10"/>
        <v>0.79654164954779749</v>
      </c>
    </row>
    <row r="107" spans="1:5" ht="12" customHeight="1" x14ac:dyDescent="0.2">
      <c r="A107" s="130" t="s">
        <v>731</v>
      </c>
      <c r="B107" s="129">
        <v>116449194.51000002</v>
      </c>
      <c r="C107" s="129">
        <v>74501846.810000062</v>
      </c>
      <c r="D107" s="131">
        <f t="shared" si="10"/>
        <v>-0.36022016190414907</v>
      </c>
    </row>
    <row r="108" spans="1:5" ht="12" customHeight="1" x14ac:dyDescent="0.2">
      <c r="A108" s="136" t="s">
        <v>35</v>
      </c>
      <c r="B108" s="137">
        <f>SUM(B97:B107)</f>
        <v>375326644.17000002</v>
      </c>
      <c r="C108" s="137">
        <f>SUM(C97:C107)</f>
        <v>349298041.15000004</v>
      </c>
      <c r="D108" s="157">
        <f t="shared" si="10"/>
        <v>-6.9349201353822942E-2</v>
      </c>
    </row>
    <row r="109" spans="1:5" ht="12" customHeight="1" x14ac:dyDescent="0.2">
      <c r="A109" s="143"/>
      <c r="B109" s="158"/>
      <c r="C109" s="158"/>
      <c r="D109" s="159"/>
    </row>
    <row r="110" spans="1:5" ht="12" customHeight="1" x14ac:dyDescent="0.2">
      <c r="A110" s="143"/>
      <c r="B110" s="36"/>
      <c r="C110" s="36"/>
      <c r="D110" s="160"/>
    </row>
    <row r="111" spans="1:5" ht="12" customHeight="1" x14ac:dyDescent="0.2">
      <c r="A111" s="301" t="s">
        <v>307</v>
      </c>
      <c r="B111" s="301"/>
      <c r="C111" s="301"/>
      <c r="D111" s="301"/>
    </row>
    <row r="112" spans="1:5" ht="12" customHeight="1" x14ac:dyDescent="0.2">
      <c r="A112" s="301" t="s">
        <v>716</v>
      </c>
      <c r="B112" s="301"/>
      <c r="C112" s="301"/>
      <c r="D112" s="301"/>
    </row>
    <row r="113" spans="1:4" ht="12" customHeight="1" x14ac:dyDescent="0.2">
      <c r="A113" s="145" t="s">
        <v>722</v>
      </c>
      <c r="B113" s="301" t="e">
        <f>+#REF!</f>
        <v>#REF!</v>
      </c>
      <c r="C113" s="301"/>
      <c r="D113" s="301"/>
    </row>
    <row r="114" spans="1:4" ht="12" customHeight="1" x14ac:dyDescent="0.2">
      <c r="A114" s="126" t="s">
        <v>717</v>
      </c>
      <c r="B114" s="127" t="s">
        <v>718</v>
      </c>
      <c r="C114" s="127" t="s">
        <v>719</v>
      </c>
      <c r="D114" s="128" t="s">
        <v>712</v>
      </c>
    </row>
    <row r="115" spans="1:4" ht="12" customHeight="1" x14ac:dyDescent="0.2">
      <c r="A115" s="130" t="s">
        <v>665</v>
      </c>
      <c r="B115" s="129">
        <v>1503901214.9800003</v>
      </c>
      <c r="C115" s="129">
        <v>299433777</v>
      </c>
      <c r="D115" s="131" t="s">
        <v>65</v>
      </c>
    </row>
    <row r="116" spans="1:4" ht="12" customHeight="1" x14ac:dyDescent="0.2">
      <c r="A116" s="130" t="s">
        <v>417</v>
      </c>
      <c r="B116" s="129">
        <v>34724222.690000005</v>
      </c>
      <c r="C116" s="129">
        <v>143855296</v>
      </c>
      <c r="D116" s="131" t="s">
        <v>669</v>
      </c>
    </row>
    <row r="117" spans="1:4" ht="12" customHeight="1" x14ac:dyDescent="0.2">
      <c r="A117" s="130" t="s">
        <v>422</v>
      </c>
      <c r="B117" s="129">
        <v>126310034.3</v>
      </c>
      <c r="C117" s="129">
        <v>77733164</v>
      </c>
      <c r="D117" s="131">
        <f t="shared" ref="D117:D119" si="11">+C117/B117-1</f>
        <v>-0.38458441222986828</v>
      </c>
    </row>
    <row r="118" spans="1:4" ht="12" customHeight="1" x14ac:dyDescent="0.2">
      <c r="A118" s="130" t="s">
        <v>410</v>
      </c>
      <c r="B118" s="129">
        <v>1439500388</v>
      </c>
      <c r="C118" s="129">
        <v>54028407</v>
      </c>
      <c r="D118" s="131" t="s">
        <v>65</v>
      </c>
    </row>
    <row r="119" spans="1:4" ht="12" customHeight="1" x14ac:dyDescent="0.2">
      <c r="A119" s="130" t="s">
        <v>46</v>
      </c>
      <c r="B119" s="129">
        <v>77220207.840000004</v>
      </c>
      <c r="C119" s="129">
        <v>42083191.910000004</v>
      </c>
      <c r="D119" s="131">
        <f t="shared" si="11"/>
        <v>-0.45502358660836262</v>
      </c>
    </row>
    <row r="120" spans="1:4" ht="12" customHeight="1" x14ac:dyDescent="0.2">
      <c r="A120" s="130" t="s">
        <v>419</v>
      </c>
      <c r="B120" s="129">
        <v>89133530</v>
      </c>
      <c r="C120" s="129">
        <v>32647827.050000001</v>
      </c>
      <c r="D120" s="131" t="s">
        <v>65</v>
      </c>
    </row>
    <row r="121" spans="1:4" ht="12" customHeight="1" x14ac:dyDescent="0.2">
      <c r="A121" s="130" t="s">
        <v>296</v>
      </c>
      <c r="B121" s="129">
        <v>54910928</v>
      </c>
      <c r="C121" s="129">
        <v>25981855</v>
      </c>
      <c r="D121" s="131">
        <f t="shared" ref="D121:D122" si="12">+C121/B121-1</f>
        <v>-0.52683635213741065</v>
      </c>
    </row>
    <row r="122" spans="1:4" ht="12" customHeight="1" x14ac:dyDescent="0.2">
      <c r="A122" s="130" t="s">
        <v>242</v>
      </c>
      <c r="B122" s="129">
        <v>29121891.710000001</v>
      </c>
      <c r="C122" s="129">
        <v>17711827.32</v>
      </c>
      <c r="D122" s="131">
        <f t="shared" si="12"/>
        <v>-0.39180368169839608</v>
      </c>
    </row>
    <row r="123" spans="1:4" ht="12" customHeight="1" x14ac:dyDescent="0.2">
      <c r="A123" s="130" t="s">
        <v>47</v>
      </c>
      <c r="B123" s="129">
        <v>38797381.339999996</v>
      </c>
      <c r="C123" s="129">
        <v>14437708.560000001</v>
      </c>
      <c r="D123" s="131" t="s">
        <v>65</v>
      </c>
    </row>
    <row r="124" spans="1:4" ht="12" customHeight="1" x14ac:dyDescent="0.2">
      <c r="A124" s="130" t="s">
        <v>414</v>
      </c>
      <c r="B124" s="129"/>
      <c r="C124" s="129">
        <v>14182539</v>
      </c>
      <c r="D124" s="131" t="s">
        <v>669</v>
      </c>
    </row>
    <row r="125" spans="1:4" ht="12" customHeight="1" x14ac:dyDescent="0.2">
      <c r="A125" s="130" t="s">
        <v>732</v>
      </c>
      <c r="B125" s="161">
        <v>199985113.55999899</v>
      </c>
      <c r="C125" s="161">
        <v>178202960.09000003</v>
      </c>
      <c r="D125" s="131">
        <f>+C125/B125-1</f>
        <v>-0.10891887442143999</v>
      </c>
    </row>
    <row r="126" spans="1:4" ht="12" customHeight="1" x14ac:dyDescent="0.2">
      <c r="A126" s="136" t="s">
        <v>35</v>
      </c>
      <c r="B126" s="137">
        <f>SUM(B115:B125)</f>
        <v>3593604912.4199996</v>
      </c>
      <c r="C126" s="137">
        <f>SUM(C115:C125)</f>
        <v>900298552.92999995</v>
      </c>
      <c r="D126" s="138">
        <f>+C126/B126-1</f>
        <v>-0.74947202742893559</v>
      </c>
    </row>
    <row r="127" spans="1:4" ht="12" customHeight="1" x14ac:dyDescent="0.2">
      <c r="A127" s="162"/>
      <c r="B127" s="36"/>
      <c r="C127" s="36"/>
    </row>
    <row r="128" spans="1:4" ht="12" customHeight="1" x14ac:dyDescent="0.2">
      <c r="A128" s="163"/>
      <c r="B128" s="36"/>
      <c r="C128" s="36"/>
      <c r="D128" s="164"/>
    </row>
  </sheetData>
  <mergeCells count="11">
    <mergeCell ref="A57:D57"/>
    <mergeCell ref="A4:D4"/>
    <mergeCell ref="A5:D5"/>
    <mergeCell ref="A21:D21"/>
    <mergeCell ref="A22:D22"/>
    <mergeCell ref="B23:D23"/>
    <mergeCell ref="A58:D58"/>
    <mergeCell ref="B59:D59"/>
    <mergeCell ref="A111:D111"/>
    <mergeCell ref="A112:D112"/>
    <mergeCell ref="B113:D11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2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11" width="8.28515625" style="9" customWidth="1"/>
    <col min="12" max="16384" width="11.5703125" style="1"/>
  </cols>
  <sheetData>
    <row r="1" spans="1:12" ht="12" customHeight="1" x14ac:dyDescent="0.2">
      <c r="A1" s="2" t="s">
        <v>733</v>
      </c>
    </row>
    <row r="2" spans="1:12" ht="12" customHeight="1" x14ac:dyDescent="0.25">
      <c r="A2" s="1" t="s">
        <v>480</v>
      </c>
    </row>
    <row r="3" spans="1:12" ht="12" customHeight="1" x14ac:dyDescent="0.25"/>
    <row r="4" spans="1:12" ht="12" customHeight="1" x14ac:dyDescent="0.25">
      <c r="A4" s="107" t="s">
        <v>481</v>
      </c>
      <c r="B4" s="108">
        <v>2007</v>
      </c>
      <c r="C4" s="108">
        <v>2008</v>
      </c>
      <c r="D4" s="108">
        <v>2009</v>
      </c>
      <c r="E4" s="108">
        <v>2010</v>
      </c>
      <c r="F4" s="108">
        <v>2011</v>
      </c>
      <c r="G4" s="108">
        <v>2012</v>
      </c>
      <c r="H4" s="108">
        <v>2013</v>
      </c>
      <c r="I4" s="108">
        <v>2014</v>
      </c>
      <c r="J4" s="108">
        <v>2015</v>
      </c>
      <c r="K4" s="108" t="s">
        <v>705</v>
      </c>
      <c r="L4" s="108" t="s">
        <v>35</v>
      </c>
    </row>
    <row r="5" spans="1:12" ht="12" customHeight="1" x14ac:dyDescent="0.25">
      <c r="A5" s="1" t="s">
        <v>137</v>
      </c>
      <c r="B5" s="10">
        <v>12.546808080000003</v>
      </c>
      <c r="C5" s="10">
        <v>0.81939390000000001</v>
      </c>
      <c r="D5" s="10">
        <v>2.03402599</v>
      </c>
      <c r="E5" s="10">
        <v>7.9961267000000005</v>
      </c>
      <c r="F5" s="10">
        <v>12.597456580000001</v>
      </c>
      <c r="G5" s="10">
        <v>7.1768128100000004</v>
      </c>
      <c r="H5" s="10">
        <v>9.0857270500000009</v>
      </c>
      <c r="I5" s="10">
        <v>2.2444652299999999</v>
      </c>
      <c r="J5" s="10">
        <v>0.26855759999999995</v>
      </c>
      <c r="K5" s="10">
        <v>0.73284400000000005</v>
      </c>
      <c r="L5" s="10">
        <f t="shared" ref="L5:L28" si="0">SUM(B5:K5)</f>
        <v>55.502217940000016</v>
      </c>
    </row>
    <row r="6" spans="1:12" ht="12" customHeight="1" x14ac:dyDescent="0.25">
      <c r="A6" s="1" t="s">
        <v>120</v>
      </c>
      <c r="B6" s="10">
        <v>55.583638560000004</v>
      </c>
      <c r="C6" s="10">
        <v>100.45799950999998</v>
      </c>
      <c r="D6" s="10">
        <v>136.67006481000001</v>
      </c>
      <c r="E6" s="10">
        <v>464.42898115999998</v>
      </c>
      <c r="F6" s="10">
        <v>823.19642410000006</v>
      </c>
      <c r="G6" s="10">
        <v>913.84130742000002</v>
      </c>
      <c r="H6" s="10">
        <v>731.87261825999985</v>
      </c>
      <c r="I6" s="10">
        <v>470.69812738000002</v>
      </c>
      <c r="J6" s="10">
        <v>428.97243653000004</v>
      </c>
      <c r="K6" s="10">
        <v>321.39886228000012</v>
      </c>
      <c r="L6" s="10">
        <f t="shared" si="0"/>
        <v>4447.12046001</v>
      </c>
    </row>
    <row r="7" spans="1:12" ht="12" customHeight="1" x14ac:dyDescent="0.25">
      <c r="A7" s="1" t="s">
        <v>122</v>
      </c>
      <c r="B7" s="10">
        <v>34.144816259999992</v>
      </c>
      <c r="C7" s="10">
        <v>8.2879282200000013</v>
      </c>
      <c r="D7" s="10">
        <v>17.502884269999996</v>
      </c>
      <c r="E7" s="10">
        <v>11.675754809999999</v>
      </c>
      <c r="F7" s="10">
        <v>837.59099609000009</v>
      </c>
      <c r="G7" s="10">
        <v>1061.12345387</v>
      </c>
      <c r="H7" s="10">
        <v>1748.4054661500011</v>
      </c>
      <c r="I7" s="10">
        <v>1677.3898650400001</v>
      </c>
      <c r="J7" s="10">
        <v>1536.7338221500004</v>
      </c>
      <c r="K7" s="10">
        <v>312.12584105000008</v>
      </c>
      <c r="L7" s="10">
        <f t="shared" si="0"/>
        <v>7244.9808279100016</v>
      </c>
    </row>
    <row r="8" spans="1:12" ht="12" customHeight="1" x14ac:dyDescent="0.25">
      <c r="A8" s="1" t="s">
        <v>117</v>
      </c>
      <c r="B8" s="10">
        <v>207.50805567000003</v>
      </c>
      <c r="C8" s="10">
        <v>228.67024853999999</v>
      </c>
      <c r="D8" s="10">
        <v>566.00751023999999</v>
      </c>
      <c r="E8" s="10">
        <v>558.73043303000009</v>
      </c>
      <c r="F8" s="10">
        <v>483.99532400999999</v>
      </c>
      <c r="G8" s="10">
        <v>744.89276516999996</v>
      </c>
      <c r="H8" s="10">
        <v>1395.43758435</v>
      </c>
      <c r="I8" s="10">
        <v>1998.6234039199996</v>
      </c>
      <c r="J8" s="10">
        <v>1821.0658256900001</v>
      </c>
      <c r="K8" s="10">
        <v>354.73616375</v>
      </c>
      <c r="L8" s="10">
        <f t="shared" si="0"/>
        <v>8359.6673143699991</v>
      </c>
    </row>
    <row r="9" spans="1:12" ht="12" customHeight="1" x14ac:dyDescent="0.25">
      <c r="A9" s="1" t="s">
        <v>136</v>
      </c>
      <c r="B9" s="10">
        <v>9.6592618800000007</v>
      </c>
      <c r="C9" s="10">
        <v>8.573018939999999</v>
      </c>
      <c r="D9" s="10">
        <v>37.36421515</v>
      </c>
      <c r="E9" s="10">
        <v>70.053718669999995</v>
      </c>
      <c r="F9" s="10">
        <v>92.922886290000022</v>
      </c>
      <c r="G9" s="10">
        <v>103.19746713999999</v>
      </c>
      <c r="H9" s="10">
        <v>88.846981710000009</v>
      </c>
      <c r="I9" s="10">
        <v>55.24632948</v>
      </c>
      <c r="J9" s="10">
        <v>138.92071602999999</v>
      </c>
      <c r="K9" s="10">
        <v>67.784126749999999</v>
      </c>
      <c r="L9" s="10">
        <f t="shared" si="0"/>
        <v>672.56872204000001</v>
      </c>
    </row>
    <row r="10" spans="1:12" ht="12" customHeight="1" x14ac:dyDescent="0.25">
      <c r="A10" s="1" t="s">
        <v>126</v>
      </c>
      <c r="B10" s="10">
        <v>274.03076309999989</v>
      </c>
      <c r="C10" s="10">
        <v>360.84199469999993</v>
      </c>
      <c r="D10" s="10">
        <v>283.43021735999997</v>
      </c>
      <c r="E10" s="10">
        <v>554.65073085000006</v>
      </c>
      <c r="F10" s="10">
        <v>1437.4071672299999</v>
      </c>
      <c r="G10" s="10">
        <v>1303.1648386199997</v>
      </c>
      <c r="H10" s="10">
        <v>579.22956693000003</v>
      </c>
      <c r="I10" s="10">
        <v>349.46739273999992</v>
      </c>
      <c r="J10" s="10">
        <v>303.85547719999994</v>
      </c>
      <c r="K10" s="10">
        <v>243.13124623000002</v>
      </c>
      <c r="L10" s="10">
        <f t="shared" si="0"/>
        <v>5689.2093949599994</v>
      </c>
    </row>
    <row r="11" spans="1:12" ht="12" customHeight="1" x14ac:dyDescent="0.25">
      <c r="A11" s="1" t="s">
        <v>478</v>
      </c>
      <c r="B11" s="10">
        <v>0</v>
      </c>
      <c r="C11" s="10">
        <v>0</v>
      </c>
      <c r="D11" s="10">
        <v>5.7939999999999998E-2</v>
      </c>
      <c r="E11" s="10">
        <v>0.15737000000000001</v>
      </c>
      <c r="F11" s="10">
        <v>0.15964999999999999</v>
      </c>
      <c r="G11" s="10">
        <v>0.35443999999999998</v>
      </c>
      <c r="H11" s="10">
        <v>0.433</v>
      </c>
      <c r="I11" s="10">
        <v>0.47837864000000002</v>
      </c>
      <c r="J11" s="10">
        <v>0.68072200000000005</v>
      </c>
      <c r="K11" s="10">
        <v>0.664636</v>
      </c>
      <c r="L11" s="10">
        <f t="shared" si="0"/>
        <v>2.9861366399999998</v>
      </c>
    </row>
    <row r="12" spans="1:12" ht="12" customHeight="1" x14ac:dyDescent="0.25">
      <c r="A12" s="1" t="s">
        <v>123</v>
      </c>
      <c r="B12" s="10">
        <v>282.00080202000004</v>
      </c>
      <c r="C12" s="10">
        <v>330.63788778000014</v>
      </c>
      <c r="D12" s="10">
        <v>367.11352833000001</v>
      </c>
      <c r="E12" s="10">
        <v>683.85922617999995</v>
      </c>
      <c r="F12" s="10">
        <v>681.45376436000015</v>
      </c>
      <c r="G12" s="10">
        <v>454.49704464999996</v>
      </c>
      <c r="H12" s="10">
        <v>1170.3373385299999</v>
      </c>
      <c r="I12" s="10">
        <v>1311.7277534</v>
      </c>
      <c r="J12" s="10">
        <v>879.95955936999997</v>
      </c>
      <c r="K12" s="10">
        <v>699.10260490999997</v>
      </c>
      <c r="L12" s="10">
        <f t="shared" si="0"/>
        <v>6860.6895095300006</v>
      </c>
    </row>
    <row r="13" spans="1:12" ht="12" customHeight="1" x14ac:dyDescent="0.25">
      <c r="A13" s="1" t="s">
        <v>132</v>
      </c>
      <c r="B13" s="10">
        <v>42.440164019999997</v>
      </c>
      <c r="C13" s="10">
        <v>80.727069990000004</v>
      </c>
      <c r="D13" s="10">
        <v>71.98915242999999</v>
      </c>
      <c r="E13" s="10">
        <v>95.884997499999997</v>
      </c>
      <c r="F13" s="10">
        <v>106.6249528</v>
      </c>
      <c r="G13" s="10">
        <v>138.28897905999997</v>
      </c>
      <c r="H13" s="10">
        <v>101.41785283000003</v>
      </c>
      <c r="I13" s="10">
        <v>64.517986700000009</v>
      </c>
      <c r="J13" s="10">
        <v>48.91372483</v>
      </c>
      <c r="K13" s="10">
        <v>42.473137039999997</v>
      </c>
      <c r="L13" s="10">
        <f t="shared" si="0"/>
        <v>793.27801720000002</v>
      </c>
    </row>
    <row r="14" spans="1:12" ht="12" customHeight="1" x14ac:dyDescent="0.25">
      <c r="A14" s="1" t="s">
        <v>128</v>
      </c>
      <c r="B14" s="10">
        <v>0</v>
      </c>
      <c r="C14" s="10">
        <v>0</v>
      </c>
      <c r="D14" s="10">
        <v>5.3890910699999992</v>
      </c>
      <c r="E14" s="10">
        <v>9.0251920500000011</v>
      </c>
      <c r="F14" s="10">
        <v>25.682857859999999</v>
      </c>
      <c r="G14" s="10">
        <v>25.995246989999998</v>
      </c>
      <c r="H14" s="10">
        <v>23.781734820000004</v>
      </c>
      <c r="I14" s="10">
        <v>18.782690759999998</v>
      </c>
      <c r="J14" s="10">
        <v>25.143830949999998</v>
      </c>
      <c r="K14" s="10">
        <v>38.228747270000007</v>
      </c>
      <c r="L14" s="10">
        <f t="shared" si="0"/>
        <v>172.02939177000002</v>
      </c>
    </row>
    <row r="15" spans="1:12" ht="12" customHeight="1" x14ac:dyDescent="0.25">
      <c r="A15" s="1" t="s">
        <v>131</v>
      </c>
      <c r="B15" s="10">
        <v>1.2248527199999999</v>
      </c>
      <c r="C15" s="10">
        <v>41.661083580000003</v>
      </c>
      <c r="D15" s="10">
        <v>19.137245359999998</v>
      </c>
      <c r="E15" s="10">
        <v>37.981059790000003</v>
      </c>
      <c r="F15" s="10">
        <v>110.43292119000002</v>
      </c>
      <c r="G15" s="10">
        <v>178.79643371</v>
      </c>
      <c r="H15" s="10">
        <v>286.25623043000002</v>
      </c>
      <c r="I15" s="10">
        <v>348.50375589999999</v>
      </c>
      <c r="J15" s="10">
        <v>298.13286764999998</v>
      </c>
      <c r="K15" s="10">
        <v>179.45598953000001</v>
      </c>
      <c r="L15" s="10">
        <f t="shared" si="0"/>
        <v>1501.5824398599998</v>
      </c>
    </row>
    <row r="16" spans="1:12" ht="12" customHeight="1" x14ac:dyDescent="0.25">
      <c r="A16" s="1" t="s">
        <v>121</v>
      </c>
      <c r="B16" s="10">
        <v>21.085279530000001</v>
      </c>
      <c r="C16" s="10">
        <v>78.272175630000007</v>
      </c>
      <c r="D16" s="10">
        <v>92.035778329999985</v>
      </c>
      <c r="E16" s="10">
        <v>155.06859491999998</v>
      </c>
      <c r="F16" s="10">
        <v>973.39493575999973</v>
      </c>
      <c r="G16" s="10">
        <v>1485.41400914</v>
      </c>
      <c r="H16" s="10">
        <v>1524.0178575700002</v>
      </c>
      <c r="I16" s="10">
        <v>687.99365033999993</v>
      </c>
      <c r="J16" s="10">
        <v>566.93010832999994</v>
      </c>
      <c r="K16" s="10">
        <v>282.28473384999995</v>
      </c>
      <c r="L16" s="10">
        <f t="shared" si="0"/>
        <v>5866.4971233999986</v>
      </c>
    </row>
    <row r="17" spans="1:12" ht="12" customHeight="1" x14ac:dyDescent="0.25">
      <c r="A17" s="1" t="s">
        <v>129</v>
      </c>
      <c r="B17" s="10">
        <v>82.69932602999998</v>
      </c>
      <c r="C17" s="10">
        <v>114.43078784999999</v>
      </c>
      <c r="D17" s="10">
        <v>209.81243920999995</v>
      </c>
      <c r="E17" s="10">
        <v>269.58524632999996</v>
      </c>
      <c r="F17" s="10">
        <v>399.29758781000004</v>
      </c>
      <c r="G17" s="10">
        <v>678.6575787700001</v>
      </c>
      <c r="H17" s="10">
        <v>631.86577136999983</v>
      </c>
      <c r="I17" s="10">
        <v>523.04105171999993</v>
      </c>
      <c r="J17" s="10">
        <v>498.97768054000011</v>
      </c>
      <c r="K17" s="10">
        <v>489.7952191899999</v>
      </c>
      <c r="L17" s="10">
        <f t="shared" si="0"/>
        <v>3898.1626888199999</v>
      </c>
    </row>
    <row r="18" spans="1:12" ht="12" customHeight="1" x14ac:dyDescent="0.25">
      <c r="A18" s="1" t="s">
        <v>124</v>
      </c>
      <c r="B18" s="10">
        <v>0</v>
      </c>
      <c r="C18" s="10">
        <v>0.21940899</v>
      </c>
      <c r="D18" s="10">
        <v>0.2721307</v>
      </c>
      <c r="E18" s="10">
        <v>0.20756707000000002</v>
      </c>
      <c r="F18" s="10">
        <v>0.10413756</v>
      </c>
      <c r="G18" s="10">
        <v>0.43742382000000002</v>
      </c>
      <c r="H18" s="10">
        <v>2.2786895499999997</v>
      </c>
      <c r="I18" s="10">
        <v>0.18620823</v>
      </c>
      <c r="J18" s="10">
        <v>0.9186402199999999</v>
      </c>
      <c r="K18" s="10">
        <v>0.73380252999999995</v>
      </c>
      <c r="L18" s="10">
        <f t="shared" si="0"/>
        <v>5.3580086700000003</v>
      </c>
    </row>
    <row r="19" spans="1:12" ht="12" customHeight="1" x14ac:dyDescent="0.25">
      <c r="A19" s="1" t="s">
        <v>130</v>
      </c>
      <c r="B19" s="10">
        <v>95.931957249999996</v>
      </c>
      <c r="C19" s="10">
        <v>122.94346074000002</v>
      </c>
      <c r="D19" s="10">
        <v>335.33595717000009</v>
      </c>
      <c r="E19" s="10">
        <v>374.99515658000007</v>
      </c>
      <c r="F19" s="10">
        <v>317.47047373999993</v>
      </c>
      <c r="G19" s="10">
        <v>313.55785865000001</v>
      </c>
      <c r="H19" s="10">
        <v>345.97749048999992</v>
      </c>
      <c r="I19" s="10">
        <v>364.74830005999996</v>
      </c>
      <c r="J19" s="10">
        <v>233.68923724000001</v>
      </c>
      <c r="K19" s="10">
        <v>174.81888205999999</v>
      </c>
      <c r="L19" s="10">
        <f t="shared" si="0"/>
        <v>2679.4687739800002</v>
      </c>
    </row>
    <row r="20" spans="1:12" ht="12" customHeight="1" x14ac:dyDescent="0.25">
      <c r="A20" s="1" t="s">
        <v>138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0.2923</v>
      </c>
      <c r="J20" s="10">
        <v>0.49940000000000001</v>
      </c>
      <c r="K20" s="10">
        <v>0.33195999999999998</v>
      </c>
      <c r="L20" s="10">
        <f t="shared" si="0"/>
        <v>1.1236600000000001</v>
      </c>
    </row>
    <row r="21" spans="1:12" ht="12" customHeight="1" x14ac:dyDescent="0.25">
      <c r="A21" s="1" t="s">
        <v>139</v>
      </c>
      <c r="B21" s="10">
        <v>0</v>
      </c>
      <c r="C21" s="10">
        <v>0</v>
      </c>
      <c r="D21" s="10">
        <v>1.11581</v>
      </c>
      <c r="E21" s="10">
        <v>2.2686989999999998</v>
      </c>
      <c r="F21" s="10">
        <v>4.4249080000000003</v>
      </c>
      <c r="G21" s="10">
        <v>16.97348268</v>
      </c>
      <c r="H21" s="10">
        <v>16.533075</v>
      </c>
      <c r="I21" s="10">
        <v>1.3911446999999999</v>
      </c>
      <c r="J21" s="10">
        <v>10.832602</v>
      </c>
      <c r="K21" s="10">
        <v>7.6167210000000001</v>
      </c>
      <c r="L21" s="10">
        <f t="shared" si="0"/>
        <v>61.156442379999994</v>
      </c>
    </row>
    <row r="22" spans="1:12" ht="12" customHeight="1" x14ac:dyDescent="0.25">
      <c r="A22" s="1" t="s">
        <v>119</v>
      </c>
      <c r="B22" s="10">
        <v>62.033686349999996</v>
      </c>
      <c r="C22" s="10">
        <v>88.413015029999983</v>
      </c>
      <c r="D22" s="10">
        <v>74.463138749999999</v>
      </c>
      <c r="E22" s="10">
        <v>127.61358075</v>
      </c>
      <c r="F22" s="10">
        <v>239.58354105000001</v>
      </c>
      <c r="G22" s="10">
        <v>309.07851911</v>
      </c>
      <c r="H22" s="10">
        <v>386.42956370999985</v>
      </c>
      <c r="I22" s="10">
        <v>378.97301511999996</v>
      </c>
      <c r="J22" s="10">
        <v>358.10238177000002</v>
      </c>
      <c r="K22" s="10">
        <v>364.2242076</v>
      </c>
      <c r="L22" s="10">
        <f t="shared" si="0"/>
        <v>2388.9146492399996</v>
      </c>
    </row>
    <row r="23" spans="1:12" ht="12" customHeight="1" x14ac:dyDescent="0.25">
      <c r="A23" s="1" t="s">
        <v>127</v>
      </c>
      <c r="B23" s="10">
        <v>1.3739459699999998</v>
      </c>
      <c r="C23" s="10">
        <v>46.576951230000006</v>
      </c>
      <c r="D23" s="10">
        <v>192.90776069999998</v>
      </c>
      <c r="E23" s="10">
        <v>281.27182668</v>
      </c>
      <c r="F23" s="10">
        <v>277.21315956000001</v>
      </c>
      <c r="G23" s="10">
        <v>337.62959819000002</v>
      </c>
      <c r="H23" s="10">
        <v>539.93513199999995</v>
      </c>
      <c r="I23" s="10">
        <v>322.10770618999999</v>
      </c>
      <c r="J23" s="10">
        <v>178.95181755000002</v>
      </c>
      <c r="K23" s="10">
        <v>143.55546143999999</v>
      </c>
      <c r="L23" s="10">
        <f t="shared" si="0"/>
        <v>2321.5233595100003</v>
      </c>
    </row>
    <row r="24" spans="1:12" ht="12" customHeight="1" x14ac:dyDescent="0.25">
      <c r="A24" s="1" t="s">
        <v>125</v>
      </c>
      <c r="B24" s="10">
        <v>0.12774699</v>
      </c>
      <c r="C24" s="10">
        <v>1.5039899399999999</v>
      </c>
      <c r="D24" s="10">
        <v>263.00678053999997</v>
      </c>
      <c r="E24" s="10">
        <v>225.87560609999997</v>
      </c>
      <c r="F24" s="10">
        <v>167.15903135999997</v>
      </c>
      <c r="G24" s="10">
        <v>71.174718770000013</v>
      </c>
      <c r="H24" s="10">
        <v>49.370873590000002</v>
      </c>
      <c r="I24" s="10">
        <v>41.425991909999993</v>
      </c>
      <c r="J24" s="10">
        <v>38.750217039999988</v>
      </c>
      <c r="K24" s="10">
        <v>30.316547090000004</v>
      </c>
      <c r="L24" s="10">
        <f t="shared" si="0"/>
        <v>888.7115033299998</v>
      </c>
    </row>
    <row r="25" spans="1:12" ht="12" customHeight="1" x14ac:dyDescent="0.25">
      <c r="A25" s="1" t="s">
        <v>135</v>
      </c>
      <c r="B25" s="10">
        <v>1.0964480999999999</v>
      </c>
      <c r="C25" s="10">
        <v>9.4773185399999988</v>
      </c>
      <c r="D25" s="10">
        <v>29.838961150000003</v>
      </c>
      <c r="E25" s="10">
        <v>49.85023051999999</v>
      </c>
      <c r="F25" s="10">
        <v>103.74996177000001</v>
      </c>
      <c r="G25" s="10">
        <v>149.20213275</v>
      </c>
      <c r="H25" s="10">
        <v>101.98405706999999</v>
      </c>
      <c r="I25" s="10">
        <v>75.56196835999998</v>
      </c>
      <c r="J25" s="10">
        <v>93.117423189999997</v>
      </c>
      <c r="K25" s="10">
        <v>114.90531963000001</v>
      </c>
      <c r="L25" s="10">
        <f t="shared" si="0"/>
        <v>728.78382107999994</v>
      </c>
    </row>
    <row r="26" spans="1:12" ht="12" customHeight="1" x14ac:dyDescent="0.25">
      <c r="A26" s="1" t="s">
        <v>479</v>
      </c>
      <c r="B26" s="10">
        <v>0.18645600000000001</v>
      </c>
      <c r="C26" s="10">
        <v>9.5739899999999992E-3</v>
      </c>
      <c r="D26" s="10">
        <v>1.4295E-2</v>
      </c>
      <c r="E26" s="10">
        <v>5.55813E-2</v>
      </c>
      <c r="F26" s="10">
        <v>0.21325614000000001</v>
      </c>
      <c r="G26" s="10">
        <v>0.49123499999999998</v>
      </c>
      <c r="H26" s="10">
        <v>0.20763948000000002</v>
      </c>
      <c r="I26" s="10">
        <v>7.378910000000001E-2</v>
      </c>
      <c r="J26" s="10">
        <v>4.3030829999999999E-2</v>
      </c>
      <c r="K26" s="10">
        <v>3.5765380000000006E-2</v>
      </c>
      <c r="L26" s="10">
        <f t="shared" si="0"/>
        <v>1.33062222</v>
      </c>
    </row>
    <row r="27" spans="1:12" ht="12" customHeight="1" x14ac:dyDescent="0.25">
      <c r="A27" s="1" t="s">
        <v>118</v>
      </c>
      <c r="B27" s="10">
        <v>65.141713680000009</v>
      </c>
      <c r="C27" s="10">
        <v>85.535999189999998</v>
      </c>
      <c r="D27" s="10">
        <v>116.16286225</v>
      </c>
      <c r="E27" s="10">
        <v>88.208984000000001</v>
      </c>
      <c r="F27" s="10">
        <v>152.44718655</v>
      </c>
      <c r="G27" s="10">
        <v>209.63460751</v>
      </c>
      <c r="H27" s="10">
        <v>206.717356</v>
      </c>
      <c r="I27" s="10">
        <v>173.73559459999998</v>
      </c>
      <c r="J27" s="10">
        <v>153.35332954</v>
      </c>
      <c r="K27" s="10">
        <v>382.64682686000003</v>
      </c>
      <c r="L27" s="10">
        <f t="shared" si="0"/>
        <v>1633.58446018</v>
      </c>
    </row>
    <row r="28" spans="1:12" ht="12" customHeight="1" x14ac:dyDescent="0.25">
      <c r="A28" s="1" t="s">
        <v>713</v>
      </c>
      <c r="B28" s="10"/>
      <c r="C28" s="10"/>
      <c r="D28" s="10"/>
      <c r="E28" s="10"/>
      <c r="F28" s="10"/>
      <c r="G28" s="10"/>
      <c r="H28" s="10"/>
      <c r="I28" s="10"/>
      <c r="J28" s="10"/>
      <c r="K28" s="10">
        <v>0.28956999999999999</v>
      </c>
      <c r="L28" s="10">
        <f t="shared" si="0"/>
        <v>0.28956999999999999</v>
      </c>
    </row>
    <row r="29" spans="1:12" ht="12" customHeight="1" x14ac:dyDescent="0.25"/>
    <row r="30" spans="1:12" ht="12" customHeight="1" x14ac:dyDescent="0.25">
      <c r="A30" s="21" t="s">
        <v>35</v>
      </c>
      <c r="B30" s="23">
        <f t="shared" ref="B30:L30" si="1">SUM(B5:B29)</f>
        <v>1248.8157222099999</v>
      </c>
      <c r="C30" s="23">
        <f t="shared" si="1"/>
        <v>1708.05930629</v>
      </c>
      <c r="D30" s="23">
        <f t="shared" si="1"/>
        <v>2821.6617888099995</v>
      </c>
      <c r="E30" s="23">
        <f t="shared" si="1"/>
        <v>4069.4446639900002</v>
      </c>
      <c r="F30" s="23">
        <f t="shared" si="1"/>
        <v>7247.1225798099995</v>
      </c>
      <c r="G30" s="23">
        <f t="shared" si="1"/>
        <v>8503.5799538299998</v>
      </c>
      <c r="H30" s="23">
        <f t="shared" si="1"/>
        <v>9940.4216068900005</v>
      </c>
      <c r="I30" s="23">
        <f t="shared" si="1"/>
        <v>8867.2108695200004</v>
      </c>
      <c r="J30" s="23">
        <f t="shared" si="1"/>
        <v>7616.8134082500001</v>
      </c>
      <c r="K30" s="23">
        <f t="shared" si="1"/>
        <v>4251.3892154399991</v>
      </c>
      <c r="L30" s="23">
        <f t="shared" si="1"/>
        <v>56274.519115039977</v>
      </c>
    </row>
    <row r="31" spans="1:12" ht="12" customHeight="1" x14ac:dyDescent="0.25"/>
    <row r="32" spans="1:12" ht="12" customHeight="1" x14ac:dyDescent="0.25">
      <c r="A32" s="1" t="s">
        <v>6</v>
      </c>
    </row>
  </sheetData>
  <sortState ref="A6:J27">
    <sortCondition ref="A6"/>
  </sortState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2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4" width="19.42578125" style="9" customWidth="1"/>
    <col min="5" max="16384" width="11.5703125" style="1"/>
  </cols>
  <sheetData>
    <row r="1" spans="1:4" ht="12" customHeight="1" x14ac:dyDescent="0.25">
      <c r="A1" s="2" t="s">
        <v>734</v>
      </c>
    </row>
    <row r="2" spans="1:4" ht="12" customHeight="1" x14ac:dyDescent="0.25">
      <c r="A2" s="1" t="s">
        <v>484</v>
      </c>
    </row>
    <row r="3" spans="1:4" ht="12" customHeight="1" x14ac:dyDescent="0.25"/>
    <row r="4" spans="1:4" ht="12" customHeight="1" x14ac:dyDescent="0.2">
      <c r="A4" s="108" t="s">
        <v>485</v>
      </c>
      <c r="B4" s="108" t="s">
        <v>486</v>
      </c>
      <c r="C4" s="108" t="s">
        <v>487</v>
      </c>
      <c r="D4" s="108" t="s">
        <v>488</v>
      </c>
    </row>
    <row r="5" spans="1:4" ht="12" customHeight="1" x14ac:dyDescent="0.25">
      <c r="A5" s="9" t="s">
        <v>489</v>
      </c>
      <c r="B5" s="10" t="s">
        <v>490</v>
      </c>
      <c r="C5" s="10" t="s">
        <v>491</v>
      </c>
      <c r="D5" s="10" t="s">
        <v>287</v>
      </c>
    </row>
    <row r="6" spans="1:4" ht="12" customHeight="1" x14ac:dyDescent="0.25">
      <c r="A6" s="9">
        <v>2007</v>
      </c>
      <c r="B6" s="10">
        <v>54637</v>
      </c>
      <c r="C6" s="10">
        <v>80370</v>
      </c>
      <c r="D6" s="10">
        <v>135007</v>
      </c>
    </row>
    <row r="7" spans="1:4" ht="12" customHeight="1" x14ac:dyDescent="0.25">
      <c r="A7" s="9">
        <v>2008</v>
      </c>
      <c r="B7" s="10">
        <v>61004</v>
      </c>
      <c r="C7" s="10">
        <v>66258</v>
      </c>
      <c r="D7" s="10">
        <v>127262</v>
      </c>
    </row>
    <row r="8" spans="1:4" ht="12" customHeight="1" x14ac:dyDescent="0.25">
      <c r="A8" s="9">
        <v>2009</v>
      </c>
      <c r="B8" s="10">
        <v>58991</v>
      </c>
      <c r="C8" s="10">
        <v>61513</v>
      </c>
      <c r="D8" s="10">
        <v>120504</v>
      </c>
    </row>
    <row r="9" spans="1:4" ht="12" customHeight="1" x14ac:dyDescent="0.25">
      <c r="A9" s="9">
        <v>2010</v>
      </c>
      <c r="B9" s="10">
        <v>67593</v>
      </c>
      <c r="C9" s="10">
        <v>92444</v>
      </c>
      <c r="D9" s="10">
        <v>160037</v>
      </c>
    </row>
    <row r="10" spans="1:4" ht="12" customHeight="1" x14ac:dyDescent="0.25">
      <c r="A10" s="9">
        <v>2011</v>
      </c>
      <c r="B10" s="10">
        <v>73472</v>
      </c>
      <c r="C10" s="10">
        <v>96352</v>
      </c>
      <c r="D10" s="10">
        <v>169824</v>
      </c>
    </row>
    <row r="11" spans="1:4" ht="12" customHeight="1" x14ac:dyDescent="0.25">
      <c r="A11" s="9">
        <v>2012</v>
      </c>
      <c r="B11" s="10">
        <v>85554</v>
      </c>
      <c r="C11" s="10">
        <v>128525</v>
      </c>
      <c r="D11" s="10">
        <v>214079</v>
      </c>
    </row>
    <row r="12" spans="1:4" ht="12" customHeight="1" x14ac:dyDescent="0.25">
      <c r="A12" s="9">
        <v>2013</v>
      </c>
      <c r="B12" s="10">
        <v>81643</v>
      </c>
      <c r="C12" s="10">
        <v>101663</v>
      </c>
      <c r="D12" s="10">
        <v>183306</v>
      </c>
    </row>
    <row r="13" spans="1:4" ht="12" customHeight="1" x14ac:dyDescent="0.25">
      <c r="A13" s="9">
        <v>2014</v>
      </c>
      <c r="B13" s="10">
        <v>81057</v>
      </c>
      <c r="C13" s="10">
        <v>93253</v>
      </c>
      <c r="D13" s="10">
        <v>174310</v>
      </c>
    </row>
    <row r="14" spans="1:4" ht="12" customHeight="1" x14ac:dyDescent="0.25">
      <c r="A14" s="9">
        <v>2015</v>
      </c>
      <c r="B14" s="10">
        <v>72894</v>
      </c>
      <c r="C14" s="10">
        <v>104630</v>
      </c>
      <c r="D14" s="10">
        <f>+B14+C14</f>
        <v>177524</v>
      </c>
    </row>
    <row r="15" spans="1:4" ht="12" customHeight="1" x14ac:dyDescent="0.25">
      <c r="A15" s="9">
        <v>2016</v>
      </c>
      <c r="B15" s="10">
        <v>61873</v>
      </c>
      <c r="C15" s="10">
        <v>112253.41666666667</v>
      </c>
      <c r="D15" s="10">
        <v>174126.41666666666</v>
      </c>
    </row>
    <row r="16" spans="1:4" ht="12" customHeight="1" x14ac:dyDescent="0.25"/>
    <row r="17" spans="1:4" ht="12" customHeight="1" x14ac:dyDescent="0.25">
      <c r="B17" s="1"/>
      <c r="C17" s="1"/>
      <c r="D17" s="1"/>
    </row>
    <row r="18" spans="1:4" ht="12" customHeight="1" x14ac:dyDescent="0.25">
      <c r="B18" s="1"/>
      <c r="C18" s="1"/>
      <c r="D18" s="1"/>
    </row>
    <row r="19" spans="1:4" ht="12" customHeight="1" x14ac:dyDescent="0.25">
      <c r="B19" s="1"/>
      <c r="C19" s="1"/>
      <c r="D19" s="1"/>
    </row>
    <row r="20" spans="1:4" ht="12" customHeight="1" x14ac:dyDescent="0.25">
      <c r="A20" s="1" t="s">
        <v>735</v>
      </c>
      <c r="B20" s="1"/>
      <c r="C20" s="1"/>
      <c r="D20" s="1"/>
    </row>
    <row r="21" spans="1:4" ht="12" customHeight="1" x14ac:dyDescent="0.2">
      <c r="A21" s="1" t="s">
        <v>736</v>
      </c>
      <c r="B21" s="1"/>
      <c r="C21" s="1"/>
      <c r="D21" s="1"/>
    </row>
    <row r="22" spans="1:4" ht="12" customHeight="1" x14ac:dyDescent="0.2">
      <c r="A22" s="1" t="s">
        <v>737</v>
      </c>
      <c r="B22" s="1"/>
      <c r="C22" s="1"/>
      <c r="D22" s="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9" width="13" style="9" customWidth="1"/>
    <col min="10" max="11" width="13" style="1" customWidth="1"/>
    <col min="12" max="16384" width="11.5703125" style="1"/>
  </cols>
  <sheetData>
    <row r="1" spans="1:11" ht="12" customHeight="1" x14ac:dyDescent="0.2">
      <c r="A1" s="2" t="s">
        <v>738</v>
      </c>
    </row>
    <row r="2" spans="1:11" ht="12" customHeight="1" x14ac:dyDescent="0.25">
      <c r="A2" s="1" t="s">
        <v>492</v>
      </c>
    </row>
    <row r="3" spans="1:11" ht="12" customHeight="1" x14ac:dyDescent="0.25"/>
    <row r="4" spans="1:11" ht="12" customHeight="1" x14ac:dyDescent="0.25">
      <c r="A4" s="107"/>
      <c r="B4" s="108" t="s">
        <v>693</v>
      </c>
      <c r="C4" s="108" t="s">
        <v>694</v>
      </c>
      <c r="D4" s="108" t="s">
        <v>695</v>
      </c>
      <c r="E4" s="108" t="s">
        <v>696</v>
      </c>
      <c r="F4" s="108" t="s">
        <v>697</v>
      </c>
      <c r="G4" s="108" t="s">
        <v>698</v>
      </c>
      <c r="H4" s="108" t="s">
        <v>699</v>
      </c>
      <c r="I4" s="108" t="s">
        <v>700</v>
      </c>
      <c r="J4" s="108">
        <v>2015</v>
      </c>
      <c r="K4" s="108">
        <v>2016</v>
      </c>
    </row>
    <row r="5" spans="1:11" ht="12" customHeight="1" x14ac:dyDescent="0.2">
      <c r="A5" s="2" t="s">
        <v>493</v>
      </c>
      <c r="B5" s="30">
        <f t="shared" ref="B5:I5" si="0">SUM(B6:B7)</f>
        <v>54637</v>
      </c>
      <c r="C5" s="30">
        <f t="shared" si="0"/>
        <v>61004</v>
      </c>
      <c r="D5" s="30">
        <f t="shared" si="0"/>
        <v>58991</v>
      </c>
      <c r="E5" s="30">
        <f t="shared" si="0"/>
        <v>67593</v>
      </c>
      <c r="F5" s="30">
        <f t="shared" si="0"/>
        <v>73472</v>
      </c>
      <c r="G5" s="30">
        <f t="shared" si="0"/>
        <v>85554</v>
      </c>
      <c r="H5" s="30">
        <f t="shared" si="0"/>
        <v>81643</v>
      </c>
      <c r="I5" s="30">
        <f t="shared" si="0"/>
        <v>81057</v>
      </c>
      <c r="J5" s="30">
        <v>72894</v>
      </c>
      <c r="K5" s="30">
        <v>61873</v>
      </c>
    </row>
    <row r="6" spans="1:11" ht="12" customHeight="1" x14ac:dyDescent="0.25">
      <c r="A6" s="1" t="s">
        <v>494</v>
      </c>
      <c r="B6" s="10">
        <v>50631</v>
      </c>
      <c r="C6" s="10">
        <v>57033</v>
      </c>
      <c r="D6" s="10">
        <v>55206</v>
      </c>
      <c r="E6" s="10">
        <v>63749</v>
      </c>
      <c r="F6" s="10">
        <v>68641</v>
      </c>
      <c r="G6" s="10">
        <v>78997</v>
      </c>
      <c r="H6" s="10">
        <v>76177</v>
      </c>
      <c r="I6" s="10">
        <v>75577</v>
      </c>
      <c r="J6" s="10">
        <v>67463</v>
      </c>
      <c r="K6" s="10" t="s">
        <v>701</v>
      </c>
    </row>
    <row r="7" spans="1:11" ht="12" customHeight="1" x14ac:dyDescent="0.25">
      <c r="A7" s="1" t="s">
        <v>495</v>
      </c>
      <c r="B7" s="10">
        <v>4006</v>
      </c>
      <c r="C7" s="10">
        <v>3971</v>
      </c>
      <c r="D7" s="10">
        <v>3785</v>
      </c>
      <c r="E7" s="10">
        <v>3844</v>
      </c>
      <c r="F7" s="10">
        <v>4831</v>
      </c>
      <c r="G7" s="10">
        <v>6557</v>
      </c>
      <c r="H7" s="10">
        <v>5466</v>
      </c>
      <c r="I7" s="10">
        <v>5480</v>
      </c>
      <c r="J7" s="10">
        <v>5431</v>
      </c>
      <c r="K7" s="10" t="s">
        <v>701</v>
      </c>
    </row>
    <row r="8" spans="1:11" ht="12" customHeight="1" x14ac:dyDescent="0.25">
      <c r="A8" s="2" t="s">
        <v>496</v>
      </c>
      <c r="B8" s="30">
        <f t="shared" ref="B8:I8" si="1">+B9+B10</f>
        <v>80370</v>
      </c>
      <c r="C8" s="30">
        <f t="shared" si="1"/>
        <v>66258</v>
      </c>
      <c r="D8" s="30">
        <f t="shared" si="1"/>
        <v>61513</v>
      </c>
      <c r="E8" s="30">
        <f t="shared" si="1"/>
        <v>92444</v>
      </c>
      <c r="F8" s="30">
        <f t="shared" si="1"/>
        <v>96352</v>
      </c>
      <c r="G8" s="30">
        <f t="shared" si="1"/>
        <v>128525</v>
      </c>
      <c r="H8" s="30">
        <f t="shared" si="1"/>
        <v>101663</v>
      </c>
      <c r="I8" s="30">
        <f t="shared" si="1"/>
        <v>93253</v>
      </c>
      <c r="J8" s="30">
        <v>104630</v>
      </c>
      <c r="K8" s="30">
        <v>112253</v>
      </c>
    </row>
    <row r="9" spans="1:11" ht="12" customHeight="1" x14ac:dyDescent="0.25">
      <c r="A9" s="1" t="s">
        <v>497</v>
      </c>
      <c r="B9" s="10">
        <v>77776</v>
      </c>
      <c r="C9" s="10">
        <v>64027</v>
      </c>
      <c r="D9" s="10">
        <v>59193</v>
      </c>
      <c r="E9" s="10">
        <v>87273</v>
      </c>
      <c r="F9" s="10">
        <v>91372</v>
      </c>
      <c r="G9" s="10">
        <v>120985</v>
      </c>
      <c r="H9" s="10">
        <v>95191</v>
      </c>
      <c r="I9" s="10">
        <v>88160</v>
      </c>
      <c r="J9" s="10">
        <v>98940</v>
      </c>
      <c r="K9" s="10" t="s">
        <v>701</v>
      </c>
    </row>
    <row r="10" spans="1:11" ht="12" customHeight="1" x14ac:dyDescent="0.25">
      <c r="A10" s="1" t="s">
        <v>495</v>
      </c>
      <c r="B10" s="10">
        <v>2594</v>
      </c>
      <c r="C10" s="10">
        <v>2231</v>
      </c>
      <c r="D10" s="10">
        <v>2320</v>
      </c>
      <c r="E10" s="10">
        <v>5171</v>
      </c>
      <c r="F10" s="10">
        <v>4980</v>
      </c>
      <c r="G10" s="10">
        <v>7540</v>
      </c>
      <c r="H10" s="10">
        <v>6472</v>
      </c>
      <c r="I10" s="10">
        <v>5093</v>
      </c>
      <c r="J10" s="10">
        <v>5690</v>
      </c>
      <c r="K10" s="10" t="s">
        <v>701</v>
      </c>
    </row>
    <row r="11" spans="1:11" ht="12" customHeight="1" x14ac:dyDescent="0.25">
      <c r="A11" s="21" t="s">
        <v>35</v>
      </c>
      <c r="B11" s="23">
        <f t="shared" ref="B11:I11" si="2">+B8+B5</f>
        <v>135007</v>
      </c>
      <c r="C11" s="23">
        <f t="shared" si="2"/>
        <v>127262</v>
      </c>
      <c r="D11" s="23">
        <f t="shared" si="2"/>
        <v>120504</v>
      </c>
      <c r="E11" s="23">
        <f t="shared" si="2"/>
        <v>160037</v>
      </c>
      <c r="F11" s="23">
        <f t="shared" si="2"/>
        <v>169824</v>
      </c>
      <c r="G11" s="23">
        <f t="shared" si="2"/>
        <v>214079</v>
      </c>
      <c r="H11" s="23">
        <f t="shared" si="2"/>
        <v>183306</v>
      </c>
      <c r="I11" s="23">
        <f t="shared" si="2"/>
        <v>174310</v>
      </c>
      <c r="J11" s="23">
        <f>+J5+J8</f>
        <v>177524</v>
      </c>
      <c r="K11" s="23">
        <f>+K5+K8</f>
        <v>174126</v>
      </c>
    </row>
    <row r="12" spans="1:11" ht="12" customHeight="1" x14ac:dyDescent="0.25"/>
    <row r="13" spans="1:11" ht="12" customHeight="1" x14ac:dyDescent="0.25">
      <c r="J13" s="3"/>
      <c r="K13" s="3"/>
    </row>
    <row r="14" spans="1:11" ht="12" customHeight="1" x14ac:dyDescent="0.25"/>
    <row r="15" spans="1:11" ht="12" customHeight="1" x14ac:dyDescent="0.25">
      <c r="A15" s="1" t="s">
        <v>735</v>
      </c>
    </row>
    <row r="16" spans="1:11" ht="12" customHeight="1" x14ac:dyDescent="0.2">
      <c r="A16" s="1" t="s">
        <v>736</v>
      </c>
      <c r="B16" s="1"/>
      <c r="C16" s="1"/>
      <c r="D16" s="1"/>
      <c r="E16" s="1"/>
      <c r="F16" s="1"/>
      <c r="G16" s="1"/>
      <c r="H16" s="1"/>
      <c r="I16" s="1"/>
    </row>
    <row r="17" spans="1:9" ht="12" customHeight="1" x14ac:dyDescent="0.2">
      <c r="A17" s="1" t="s">
        <v>737</v>
      </c>
      <c r="B17" s="1"/>
      <c r="C17" s="1"/>
      <c r="D17" s="1"/>
      <c r="E17" s="1"/>
      <c r="F17" s="1"/>
      <c r="G17" s="1"/>
      <c r="H17" s="1"/>
      <c r="I17" s="1"/>
    </row>
    <row r="18" spans="1:9" ht="12" customHeight="1" x14ac:dyDescent="0.25">
      <c r="B18" s="1"/>
      <c r="C18" s="1"/>
      <c r="D18" s="1"/>
      <c r="E18" s="1"/>
      <c r="F18" s="1"/>
      <c r="G18" s="1"/>
      <c r="H18" s="1"/>
      <c r="I18" s="1"/>
    </row>
    <row r="19" spans="1:9" ht="12" customHeight="1" x14ac:dyDescent="0.25"/>
    <row r="20" spans="1:9" ht="12" customHeight="1" x14ac:dyDescent="0.25"/>
    <row r="21" spans="1:9" ht="12" customHeight="1" x14ac:dyDescent="0.25"/>
    <row r="22" spans="1:9" ht="12" customHeight="1" x14ac:dyDescent="0.25"/>
    <row r="23" spans="1:9" ht="12" customHeight="1" x14ac:dyDescent="0.25"/>
    <row r="24" spans="1:9" ht="12" customHeight="1" x14ac:dyDescent="0.25"/>
    <row r="25" spans="1:9" ht="12" customHeight="1" x14ac:dyDescent="0.25"/>
    <row r="26" spans="1:9" ht="12" customHeight="1" x14ac:dyDescent="0.25"/>
    <row r="27" spans="1:9" ht="12" customHeight="1" x14ac:dyDescent="0.25"/>
    <row r="28" spans="1:9" ht="12" customHeight="1" x14ac:dyDescent="0.25"/>
    <row r="29" spans="1:9" ht="12" customHeight="1" x14ac:dyDescent="0.25"/>
    <row r="30" spans="1:9" ht="12" customHeight="1" x14ac:dyDescent="0.25"/>
    <row r="31" spans="1:9" ht="12" customHeight="1" x14ac:dyDescent="0.25"/>
    <row r="32" spans="1:9" ht="12" customHeight="1" x14ac:dyDescent="0.25"/>
    <row r="33" spans="2:9" ht="12" customHeight="1" x14ac:dyDescent="0.25">
      <c r="B33" s="1"/>
      <c r="C33" s="1"/>
      <c r="D33" s="1"/>
      <c r="E33" s="1"/>
      <c r="F33" s="1"/>
      <c r="G33" s="1"/>
      <c r="H33" s="1"/>
      <c r="I33" s="1"/>
    </row>
    <row r="34" spans="2:9" ht="12" customHeight="1" x14ac:dyDescent="0.25">
      <c r="B34" s="1"/>
      <c r="C34" s="1"/>
      <c r="D34" s="1"/>
      <c r="E34" s="1"/>
      <c r="F34" s="1"/>
      <c r="G34" s="1"/>
      <c r="H34" s="1"/>
      <c r="I34" s="1"/>
    </row>
    <row r="35" spans="2:9" ht="12" customHeight="1" x14ac:dyDescent="0.25">
      <c r="B35" s="1"/>
      <c r="C35" s="1"/>
      <c r="D35" s="1"/>
      <c r="E35" s="1"/>
      <c r="F35" s="1"/>
      <c r="G35" s="1"/>
      <c r="H35" s="1"/>
      <c r="I3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4"/>
  <sheetViews>
    <sheetView workbookViewId="0">
      <selection activeCell="F9" sqref="F9"/>
    </sheetView>
  </sheetViews>
  <sheetFormatPr baseColWidth="10" defaultColWidth="11.5703125" defaultRowHeight="12" x14ac:dyDescent="0.2"/>
  <cols>
    <col min="1" max="1" width="6" style="1" customWidth="1"/>
    <col min="2" max="2" width="40.28515625" style="25" customWidth="1"/>
    <col min="3" max="3" width="24.140625" style="9" customWidth="1"/>
    <col min="4" max="4" width="23.42578125" style="9" customWidth="1"/>
    <col min="5" max="16384" width="11.5703125" style="1"/>
  </cols>
  <sheetData>
    <row r="1" spans="1:4" ht="15" x14ac:dyDescent="0.2">
      <c r="A1" s="47" t="s">
        <v>884</v>
      </c>
    </row>
    <row r="2" spans="1:4" x14ac:dyDescent="0.25">
      <c r="A2" s="1" t="s">
        <v>67</v>
      </c>
    </row>
    <row r="6" spans="1:4" x14ac:dyDescent="0.2">
      <c r="A6" s="4"/>
      <c r="B6" s="26" t="s">
        <v>1</v>
      </c>
      <c r="C6" s="7" t="s">
        <v>68</v>
      </c>
      <c r="D6" s="7" t="s">
        <v>69</v>
      </c>
    </row>
    <row r="7" spans="1:4" x14ac:dyDescent="0.25">
      <c r="A7" s="25"/>
      <c r="B7" s="25" t="s">
        <v>73</v>
      </c>
      <c r="C7" s="30">
        <v>1</v>
      </c>
      <c r="D7" s="30">
        <v>6</v>
      </c>
    </row>
    <row r="8" spans="1:4" x14ac:dyDescent="0.25">
      <c r="A8" s="25"/>
      <c r="B8" s="25" t="s">
        <v>74</v>
      </c>
      <c r="C8" s="30">
        <v>2</v>
      </c>
      <c r="D8" s="62">
        <v>2</v>
      </c>
    </row>
    <row r="9" spans="1:4" x14ac:dyDescent="0.25">
      <c r="B9" s="25" t="s">
        <v>75</v>
      </c>
      <c r="C9" s="39">
        <v>2</v>
      </c>
      <c r="D9" s="39">
        <v>2</v>
      </c>
    </row>
    <row r="10" spans="1:4" x14ac:dyDescent="0.25">
      <c r="A10" s="25"/>
      <c r="B10" s="25" t="s">
        <v>70</v>
      </c>
      <c r="C10" s="30">
        <v>1</v>
      </c>
      <c r="D10" s="62">
        <v>2</v>
      </c>
    </row>
    <row r="11" spans="1:4" x14ac:dyDescent="0.25">
      <c r="A11" s="25"/>
      <c r="B11" s="25" t="s">
        <v>72</v>
      </c>
      <c r="C11" s="30">
        <v>1</v>
      </c>
      <c r="D11" s="30">
        <v>4</v>
      </c>
    </row>
    <row r="12" spans="1:4" x14ac:dyDescent="0.2">
      <c r="A12" s="25"/>
      <c r="B12" s="25" t="s">
        <v>71</v>
      </c>
      <c r="C12" s="62">
        <v>2</v>
      </c>
      <c r="D12" s="62">
        <v>6</v>
      </c>
    </row>
    <row r="13" spans="1:4" x14ac:dyDescent="0.25">
      <c r="B13" s="25" t="s">
        <v>76</v>
      </c>
      <c r="C13" s="39">
        <v>2</v>
      </c>
      <c r="D13" s="39">
        <v>4</v>
      </c>
    </row>
    <row r="14" spans="1:4" x14ac:dyDescent="0.25">
      <c r="B14" s="25" t="s">
        <v>78</v>
      </c>
      <c r="C14" s="39">
        <v>2</v>
      </c>
      <c r="D14" s="39">
        <v>8</v>
      </c>
    </row>
    <row r="15" spans="1:4" x14ac:dyDescent="0.2">
      <c r="B15" s="224" t="s">
        <v>79</v>
      </c>
      <c r="C15" s="225">
        <v>2</v>
      </c>
      <c r="D15" s="225">
        <v>8</v>
      </c>
    </row>
    <row r="16" spans="1:4" x14ac:dyDescent="0.25">
      <c r="B16" s="224" t="s">
        <v>885</v>
      </c>
      <c r="C16" s="225">
        <v>3</v>
      </c>
      <c r="D16" s="225">
        <v>4</v>
      </c>
    </row>
    <row r="17" spans="1:4" x14ac:dyDescent="0.25">
      <c r="B17" s="224" t="s">
        <v>886</v>
      </c>
      <c r="C17" s="225">
        <v>2</v>
      </c>
      <c r="D17" s="225">
        <v>5</v>
      </c>
    </row>
    <row r="18" spans="1:4" x14ac:dyDescent="0.25">
      <c r="B18" s="224" t="s">
        <v>887</v>
      </c>
      <c r="C18" s="225">
        <v>1</v>
      </c>
      <c r="D18" s="225">
        <v>6</v>
      </c>
    </row>
    <row r="19" spans="1:4" x14ac:dyDescent="0.25">
      <c r="B19" s="224" t="s">
        <v>888</v>
      </c>
      <c r="C19" s="225">
        <v>1</v>
      </c>
      <c r="D19" s="225">
        <v>4</v>
      </c>
    </row>
    <row r="20" spans="1:4" x14ac:dyDescent="0.25">
      <c r="B20" s="224" t="s">
        <v>77</v>
      </c>
      <c r="C20" s="225">
        <v>1</v>
      </c>
      <c r="D20" s="225">
        <v>8</v>
      </c>
    </row>
    <row r="23" spans="1:4" x14ac:dyDescent="0.25">
      <c r="A23" s="299" t="s">
        <v>80</v>
      </c>
      <c r="B23" s="299"/>
      <c r="C23" s="299"/>
      <c r="D23" s="299"/>
    </row>
    <row r="24" spans="1:4" x14ac:dyDescent="0.2">
      <c r="A24" s="6" t="s">
        <v>81</v>
      </c>
      <c r="B24" s="14"/>
      <c r="C24" s="12"/>
      <c r="D24" s="12"/>
    </row>
  </sheetData>
  <mergeCells count="1">
    <mergeCell ref="A23:D2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34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30.7109375" style="1" customWidth="1"/>
    <col min="2" max="3" width="26.5703125" style="9" customWidth="1"/>
    <col min="4" max="4" width="17.42578125" style="1" customWidth="1"/>
    <col min="5" max="16384" width="11.5703125" style="1"/>
  </cols>
  <sheetData>
    <row r="1" spans="1:3" ht="12" customHeight="1" x14ac:dyDescent="0.2">
      <c r="A1" s="2" t="s">
        <v>739</v>
      </c>
    </row>
    <row r="2" spans="1:3" ht="12" customHeight="1" x14ac:dyDescent="0.25">
      <c r="A2" s="1" t="s">
        <v>498</v>
      </c>
    </row>
    <row r="3" spans="1:3" ht="12" customHeight="1" x14ac:dyDescent="0.25"/>
    <row r="4" spans="1:3" ht="12" customHeight="1" x14ac:dyDescent="0.2">
      <c r="A4" s="107" t="s">
        <v>499</v>
      </c>
      <c r="B4" s="108" t="s">
        <v>500</v>
      </c>
      <c r="C4" s="108" t="s">
        <v>149</v>
      </c>
    </row>
    <row r="5" spans="1:3" ht="12" customHeight="1" x14ac:dyDescent="0.25">
      <c r="A5" s="1" t="s">
        <v>501</v>
      </c>
      <c r="B5" s="10" t="s">
        <v>502</v>
      </c>
      <c r="C5" s="10" t="s">
        <v>149</v>
      </c>
    </row>
    <row r="6" spans="1:3" ht="12" customHeight="1" x14ac:dyDescent="0.25">
      <c r="B6" s="10"/>
      <c r="C6" s="10"/>
    </row>
    <row r="7" spans="1:3" ht="12" customHeight="1" x14ac:dyDescent="0.25">
      <c r="A7" s="27" t="s">
        <v>117</v>
      </c>
      <c r="B7" s="165">
        <v>26106</v>
      </c>
      <c r="C7" s="50">
        <f t="shared" ref="C7:C29" si="0">+B7/$B$31</f>
        <v>0.1499259157162055</v>
      </c>
    </row>
    <row r="8" spans="1:3" ht="12" customHeight="1" x14ac:dyDescent="0.25">
      <c r="A8" s="27" t="s">
        <v>121</v>
      </c>
      <c r="B8" s="165">
        <v>17420</v>
      </c>
      <c r="C8" s="32">
        <f t="shared" si="0"/>
        <v>0.10004249796124645</v>
      </c>
    </row>
    <row r="9" spans="1:3" ht="12" customHeight="1" x14ac:dyDescent="0.25">
      <c r="A9" s="27" t="s">
        <v>129</v>
      </c>
      <c r="B9" s="165">
        <v>17411</v>
      </c>
      <c r="C9" s="32">
        <f t="shared" si="0"/>
        <v>9.9990811251622388E-2</v>
      </c>
    </row>
    <row r="10" spans="1:3" ht="12" customHeight="1" x14ac:dyDescent="0.25">
      <c r="A10" s="27" t="s">
        <v>126</v>
      </c>
      <c r="B10" s="165">
        <v>15930</v>
      </c>
      <c r="C10" s="32">
        <f t="shared" si="0"/>
        <v>9.1485476034595642E-2</v>
      </c>
    </row>
    <row r="11" spans="1:3" ht="12" customHeight="1" x14ac:dyDescent="0.25">
      <c r="A11" s="27" t="s">
        <v>130</v>
      </c>
      <c r="B11" s="165">
        <v>13500</v>
      </c>
      <c r="C11" s="32">
        <f t="shared" si="0"/>
        <v>7.7530064436098001E-2</v>
      </c>
    </row>
    <row r="12" spans="1:3" ht="12" customHeight="1" x14ac:dyDescent="0.25">
      <c r="A12" s="27" t="s">
        <v>127</v>
      </c>
      <c r="B12" s="165">
        <v>11892</v>
      </c>
      <c r="C12" s="32">
        <f t="shared" si="0"/>
        <v>6.8295372316598324E-2</v>
      </c>
    </row>
    <row r="13" spans="1:3" ht="12" customHeight="1" x14ac:dyDescent="0.25">
      <c r="A13" s="27" t="s">
        <v>120</v>
      </c>
      <c r="B13" s="165">
        <v>11498</v>
      </c>
      <c r="C13" s="32">
        <f t="shared" si="0"/>
        <v>6.6032643028611462E-2</v>
      </c>
    </row>
    <row r="14" spans="1:3" ht="12" customHeight="1" x14ac:dyDescent="0.25">
      <c r="A14" s="27" t="s">
        <v>122</v>
      </c>
      <c r="B14" s="165">
        <v>10426</v>
      </c>
      <c r="C14" s="32">
        <f t="shared" si="0"/>
        <v>5.987618161561168E-2</v>
      </c>
    </row>
    <row r="15" spans="1:3" ht="12" customHeight="1" x14ac:dyDescent="0.25">
      <c r="A15" s="27" t="s">
        <v>131</v>
      </c>
      <c r="B15" s="165">
        <v>8019</v>
      </c>
      <c r="C15" s="32">
        <f t="shared" si="0"/>
        <v>4.6052858275042213E-2</v>
      </c>
    </row>
    <row r="16" spans="1:3" ht="12" customHeight="1" x14ac:dyDescent="0.25">
      <c r="A16" s="27" t="s">
        <v>119</v>
      </c>
      <c r="B16" s="165">
        <v>7787</v>
      </c>
      <c r="C16" s="32">
        <f t="shared" si="0"/>
        <v>4.4720489760288529E-2</v>
      </c>
    </row>
    <row r="17" spans="1:3" ht="12" customHeight="1" x14ac:dyDescent="0.25">
      <c r="A17" s="27" t="s">
        <v>123</v>
      </c>
      <c r="B17" s="165">
        <v>7180</v>
      </c>
      <c r="C17" s="32">
        <f t="shared" si="0"/>
        <v>4.1234508344532121E-2</v>
      </c>
    </row>
    <row r="18" spans="1:3" ht="12" customHeight="1" x14ac:dyDescent="0.25">
      <c r="A18" s="27" t="s">
        <v>136</v>
      </c>
      <c r="B18" s="165">
        <v>6398</v>
      </c>
      <c r="C18" s="32">
        <f t="shared" si="0"/>
        <v>3.6743507574974445E-2</v>
      </c>
    </row>
    <row r="19" spans="1:3" ht="12" customHeight="1" x14ac:dyDescent="0.25">
      <c r="A19" s="27" t="s">
        <v>118</v>
      </c>
      <c r="B19" s="165">
        <v>5376</v>
      </c>
      <c r="C19" s="32">
        <f t="shared" si="0"/>
        <v>3.0874194548775026E-2</v>
      </c>
    </row>
    <row r="20" spans="1:3" ht="12" customHeight="1" x14ac:dyDescent="0.25">
      <c r="A20" s="27" t="s">
        <v>135</v>
      </c>
      <c r="B20" s="165">
        <v>5209</v>
      </c>
      <c r="C20" s="32">
        <f t="shared" si="0"/>
        <v>2.9915118936861811E-2</v>
      </c>
    </row>
    <row r="21" spans="1:3" ht="12" customHeight="1" x14ac:dyDescent="0.25">
      <c r="A21" s="27" t="s">
        <v>132</v>
      </c>
      <c r="B21" s="165">
        <v>3651</v>
      </c>
      <c r="C21" s="32">
        <f t="shared" si="0"/>
        <v>2.0967575204162502E-2</v>
      </c>
    </row>
    <row r="22" spans="1:3" ht="12" customHeight="1" x14ac:dyDescent="0.25">
      <c r="A22" s="27" t="s">
        <v>125</v>
      </c>
      <c r="B22" s="165">
        <v>2525</v>
      </c>
      <c r="C22" s="32">
        <f t="shared" si="0"/>
        <v>1.4500993533418329E-2</v>
      </c>
    </row>
    <row r="23" spans="1:3" ht="12" customHeight="1" x14ac:dyDescent="0.25">
      <c r="A23" s="27" t="s">
        <v>128</v>
      </c>
      <c r="B23" s="165">
        <v>1778</v>
      </c>
      <c r="C23" s="32">
        <f t="shared" si="0"/>
        <v>1.0210996634620906E-2</v>
      </c>
    </row>
    <row r="24" spans="1:3" ht="12" customHeight="1" x14ac:dyDescent="0.25">
      <c r="A24" s="27" t="s">
        <v>478</v>
      </c>
      <c r="B24" s="165">
        <v>1071</v>
      </c>
      <c r="C24" s="32">
        <f t="shared" si="0"/>
        <v>6.1507184452637741E-3</v>
      </c>
    </row>
    <row r="25" spans="1:3" ht="12" customHeight="1" x14ac:dyDescent="0.25">
      <c r="A25" s="27" t="s">
        <v>139</v>
      </c>
      <c r="B25" s="165">
        <v>708</v>
      </c>
      <c r="C25" s="32">
        <f t="shared" si="0"/>
        <v>4.0660211570931392E-3</v>
      </c>
    </row>
    <row r="26" spans="1:3" ht="12" customHeight="1" x14ac:dyDescent="0.25">
      <c r="A26" s="27" t="s">
        <v>479</v>
      </c>
      <c r="B26" s="165">
        <v>71</v>
      </c>
      <c r="C26" s="32">
        <f t="shared" si="0"/>
        <v>4.0775070925651541E-4</v>
      </c>
    </row>
    <row r="27" spans="1:3" ht="12" customHeight="1" x14ac:dyDescent="0.25">
      <c r="A27" s="27" t="s">
        <v>138</v>
      </c>
      <c r="B27" s="165">
        <v>63</v>
      </c>
      <c r="C27" s="32">
        <f t="shared" si="0"/>
        <v>3.6180696736845731E-4</v>
      </c>
    </row>
    <row r="28" spans="1:3" ht="12" customHeight="1" x14ac:dyDescent="0.25">
      <c r="A28" s="27" t="s">
        <v>137</v>
      </c>
      <c r="B28" s="165">
        <v>57</v>
      </c>
      <c r="C28" s="32">
        <f t="shared" si="0"/>
        <v>3.2734916095241378E-4</v>
      </c>
    </row>
    <row r="29" spans="1:3" ht="12" customHeight="1" x14ac:dyDescent="0.25">
      <c r="A29" s="27" t="s">
        <v>124</v>
      </c>
      <c r="B29" s="165">
        <v>40</v>
      </c>
      <c r="C29" s="32">
        <f t="shared" si="0"/>
        <v>2.2971870944029035E-4</v>
      </c>
    </row>
    <row r="30" spans="1:3" ht="12" customHeight="1" x14ac:dyDescent="0.25">
      <c r="A30" s="27" t="s">
        <v>713</v>
      </c>
      <c r="B30" s="165">
        <v>10</v>
      </c>
      <c r="C30" s="32">
        <f>+B30/$B$31</f>
        <v>5.7429677360072588E-5</v>
      </c>
    </row>
    <row r="31" spans="1:3" ht="12" customHeight="1" x14ac:dyDescent="0.25">
      <c r="A31" s="166" t="s">
        <v>35</v>
      </c>
      <c r="B31" s="167">
        <f>SUM(B7:B30)</f>
        <v>174126</v>
      </c>
      <c r="C31" s="82">
        <f>+B31/$B$31</f>
        <v>1</v>
      </c>
    </row>
    <row r="34" spans="1:1" s="1" customFormat="1" ht="12" customHeight="1" x14ac:dyDescent="0.25">
      <c r="A34" s="1" t="s">
        <v>740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34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35" style="1" customWidth="1"/>
    <col min="2" max="3" width="28.42578125" style="9" customWidth="1"/>
    <col min="4" max="16384" width="11.5703125" style="1"/>
  </cols>
  <sheetData>
    <row r="1" spans="1:3" ht="12" customHeight="1" x14ac:dyDescent="0.25">
      <c r="A1" s="2" t="s">
        <v>741</v>
      </c>
    </row>
    <row r="2" spans="1:3" ht="12" customHeight="1" x14ac:dyDescent="0.25">
      <c r="A2" s="1" t="s">
        <v>507</v>
      </c>
    </row>
    <row r="3" spans="1:3" ht="12" customHeight="1" x14ac:dyDescent="0.25"/>
    <row r="4" spans="1:3" ht="12" customHeight="1" x14ac:dyDescent="0.2">
      <c r="A4" s="107" t="s">
        <v>499</v>
      </c>
      <c r="B4" s="108" t="s">
        <v>503</v>
      </c>
      <c r="C4" s="108" t="s">
        <v>504</v>
      </c>
    </row>
    <row r="5" spans="1:3" ht="12" customHeight="1" x14ac:dyDescent="0.25">
      <c r="A5" s="1" t="s">
        <v>501</v>
      </c>
      <c r="B5" s="10" t="s">
        <v>505</v>
      </c>
      <c r="C5" s="10" t="s">
        <v>506</v>
      </c>
    </row>
    <row r="6" spans="1:3" ht="12" customHeight="1" x14ac:dyDescent="0.25">
      <c r="B6" s="10"/>
      <c r="C6" s="10"/>
    </row>
    <row r="7" spans="1:3" ht="12" customHeight="1" x14ac:dyDescent="0.25">
      <c r="A7" s="28" t="s">
        <v>137</v>
      </c>
      <c r="B7" s="24">
        <v>0.78767123287671237</v>
      </c>
      <c r="C7" s="24">
        <v>0.21232876712328766</v>
      </c>
    </row>
    <row r="8" spans="1:3" ht="12" customHeight="1" x14ac:dyDescent="0.25">
      <c r="A8" s="168" t="s">
        <v>120</v>
      </c>
      <c r="B8" s="24">
        <v>0.52382600669205026</v>
      </c>
      <c r="C8" s="24">
        <v>0.47617399330794968</v>
      </c>
    </row>
    <row r="9" spans="1:3" ht="12" customHeight="1" x14ac:dyDescent="0.25">
      <c r="A9" s="168" t="s">
        <v>122</v>
      </c>
      <c r="B9" s="24">
        <v>0.16647973862583509</v>
      </c>
      <c r="C9" s="24">
        <v>0.83352026137416491</v>
      </c>
    </row>
    <row r="10" spans="1:3" ht="12" customHeight="1" x14ac:dyDescent="0.25">
      <c r="A10" s="168" t="s">
        <v>117</v>
      </c>
      <c r="B10" s="24">
        <v>0.53088678965329639</v>
      </c>
      <c r="C10" s="24">
        <v>0.46911321034670361</v>
      </c>
    </row>
    <row r="11" spans="1:3" ht="12" customHeight="1" x14ac:dyDescent="0.25">
      <c r="A11" s="168" t="s">
        <v>136</v>
      </c>
      <c r="B11" s="24">
        <v>0.31751769844856154</v>
      </c>
      <c r="C11" s="24">
        <v>0.68248230155143852</v>
      </c>
    </row>
    <row r="12" spans="1:3" ht="12" customHeight="1" x14ac:dyDescent="0.25">
      <c r="A12" s="168" t="s">
        <v>126</v>
      </c>
      <c r="B12" s="24">
        <v>0.74030702617594957</v>
      </c>
      <c r="C12" s="24">
        <v>0.25969297382405038</v>
      </c>
    </row>
    <row r="13" spans="1:3" ht="12" customHeight="1" x14ac:dyDescent="0.25">
      <c r="A13" s="168" t="s">
        <v>478</v>
      </c>
      <c r="B13" s="24">
        <v>0.87878787878787878</v>
      </c>
      <c r="C13" s="24">
        <v>0.12121212121212122</v>
      </c>
    </row>
    <row r="14" spans="1:3" ht="12" customHeight="1" x14ac:dyDescent="0.25">
      <c r="A14" s="168" t="s">
        <v>123</v>
      </c>
      <c r="B14" s="24">
        <v>0.39542070515521843</v>
      </c>
      <c r="C14" s="24">
        <v>0.60457929484478157</v>
      </c>
    </row>
    <row r="15" spans="1:3" ht="12" customHeight="1" x14ac:dyDescent="0.25">
      <c r="A15" s="168" t="s">
        <v>132</v>
      </c>
      <c r="B15" s="24">
        <v>0.62472978815391267</v>
      </c>
      <c r="C15" s="24">
        <v>0.37527021184608733</v>
      </c>
    </row>
    <row r="16" spans="1:3" ht="12" customHeight="1" x14ac:dyDescent="0.25">
      <c r="A16" s="168" t="s">
        <v>128</v>
      </c>
      <c r="B16" s="24">
        <v>0.79763912310286678</v>
      </c>
      <c r="C16" s="24">
        <v>0.20236087689713322</v>
      </c>
    </row>
    <row r="17" spans="1:3" ht="12" customHeight="1" x14ac:dyDescent="0.25">
      <c r="A17" s="168" t="s">
        <v>131</v>
      </c>
      <c r="B17" s="24">
        <v>0.47849968612680477</v>
      </c>
      <c r="C17" s="24">
        <v>0.52150031387319518</v>
      </c>
    </row>
    <row r="18" spans="1:3" ht="12" customHeight="1" x14ac:dyDescent="0.25">
      <c r="A18" s="168" t="s">
        <v>121</v>
      </c>
      <c r="B18" s="24">
        <v>0.56565231617818912</v>
      </c>
      <c r="C18" s="24">
        <v>0.43434768382181088</v>
      </c>
    </row>
    <row r="19" spans="1:3" ht="12" customHeight="1" x14ac:dyDescent="0.25">
      <c r="A19" s="168" t="s">
        <v>129</v>
      </c>
      <c r="B19" s="24">
        <v>0.63902223963946314</v>
      </c>
      <c r="C19" s="24">
        <v>0.36097776036053686</v>
      </c>
    </row>
    <row r="20" spans="1:3" ht="12" customHeight="1" x14ac:dyDescent="0.25">
      <c r="A20" s="168" t="s">
        <v>124</v>
      </c>
      <c r="B20" s="24">
        <v>0.88311688311688308</v>
      </c>
      <c r="C20" s="24">
        <v>0.11688311688311688</v>
      </c>
    </row>
    <row r="21" spans="1:3" ht="12" customHeight="1" x14ac:dyDescent="0.25">
      <c r="A21" s="168" t="s">
        <v>130</v>
      </c>
      <c r="B21" s="24">
        <v>0.42991325157044569</v>
      </c>
      <c r="C21" s="24">
        <v>0.57008674842955431</v>
      </c>
    </row>
    <row r="22" spans="1:3" ht="12" customHeight="1" x14ac:dyDescent="0.25">
      <c r="A22" s="168" t="s">
        <v>138</v>
      </c>
      <c r="B22" s="24">
        <v>1</v>
      </c>
      <c r="C22" s="24">
        <v>0</v>
      </c>
    </row>
    <row r="23" spans="1:3" ht="12" customHeight="1" x14ac:dyDescent="0.25">
      <c r="A23" s="168" t="s">
        <v>139</v>
      </c>
      <c r="B23" s="24">
        <v>0.98757763975155277</v>
      </c>
      <c r="C23" s="24">
        <v>1.2422360248447204E-2</v>
      </c>
    </row>
    <row r="24" spans="1:3" ht="12" customHeight="1" x14ac:dyDescent="0.25">
      <c r="A24" s="168" t="s">
        <v>119</v>
      </c>
      <c r="B24" s="24">
        <v>0.34959349593495936</v>
      </c>
      <c r="C24" s="24">
        <v>0.65040650406504064</v>
      </c>
    </row>
    <row r="25" spans="1:3" ht="12" customHeight="1" x14ac:dyDescent="0.25">
      <c r="A25" s="168" t="s">
        <v>127</v>
      </c>
      <c r="B25" s="24">
        <v>0.52768754249452288</v>
      </c>
      <c r="C25" s="24">
        <v>0.47231245750547707</v>
      </c>
    </row>
    <row r="26" spans="1:3" ht="12" customHeight="1" x14ac:dyDescent="0.25">
      <c r="A26" s="168" t="s">
        <v>125</v>
      </c>
      <c r="B26" s="24">
        <v>0.70844444444444443</v>
      </c>
      <c r="C26" s="24">
        <v>0.29155555555555557</v>
      </c>
    </row>
    <row r="27" spans="1:3" ht="12" customHeight="1" x14ac:dyDescent="0.25">
      <c r="A27" s="168" t="s">
        <v>135</v>
      </c>
      <c r="B27" s="24">
        <v>0.80112359550561796</v>
      </c>
      <c r="C27" s="24">
        <v>0.19887640449438201</v>
      </c>
    </row>
    <row r="28" spans="1:3" ht="12" customHeight="1" x14ac:dyDescent="0.25">
      <c r="A28" s="168" t="s">
        <v>479</v>
      </c>
      <c r="B28" s="24">
        <v>1</v>
      </c>
      <c r="C28" s="24">
        <v>0</v>
      </c>
    </row>
    <row r="29" spans="1:3" ht="12" customHeight="1" x14ac:dyDescent="0.25">
      <c r="A29" s="168" t="s">
        <v>118</v>
      </c>
      <c r="B29" s="24">
        <v>0.22789611905456666</v>
      </c>
      <c r="C29" s="24">
        <v>0.77210388094543336</v>
      </c>
    </row>
    <row r="30" spans="1:3" ht="12" customHeight="1" x14ac:dyDescent="0.25">
      <c r="A30" s="169" t="s">
        <v>35</v>
      </c>
      <c r="B30" s="170">
        <v>0.50201099569635654</v>
      </c>
      <c r="C30" s="170">
        <v>0.49798900430364346</v>
      </c>
    </row>
    <row r="31" spans="1:3" ht="12" customHeight="1" x14ac:dyDescent="0.25"/>
    <row r="34" spans="1:1" s="1" customFormat="1" ht="12" customHeight="1" x14ac:dyDescent="0.25">
      <c r="A34" s="1" t="s">
        <v>742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3"/>
  <sheetViews>
    <sheetView workbookViewId="0">
      <selection activeCell="I33" sqref="I33"/>
    </sheetView>
  </sheetViews>
  <sheetFormatPr baseColWidth="10" defaultColWidth="11.5703125" defaultRowHeight="12" x14ac:dyDescent="0.2"/>
  <cols>
    <col min="1" max="1" width="14.28515625" style="9" customWidth="1"/>
    <col min="2" max="10" width="10.28515625" style="9" customWidth="1"/>
    <col min="11" max="14" width="10.28515625" style="1" customWidth="1"/>
    <col min="15" max="15" width="6" style="1" customWidth="1"/>
    <col min="16" max="16384" width="11.5703125" style="1"/>
  </cols>
  <sheetData>
    <row r="1" spans="1:14" x14ac:dyDescent="0.2">
      <c r="A1" s="45" t="s">
        <v>743</v>
      </c>
    </row>
    <row r="2" spans="1:14" x14ac:dyDescent="0.25">
      <c r="A2" s="25" t="s">
        <v>523</v>
      </c>
    </row>
    <row r="4" spans="1:14" x14ac:dyDescent="0.2">
      <c r="A4" s="108" t="s">
        <v>508</v>
      </c>
      <c r="B4" s="108"/>
      <c r="C4" s="108"/>
      <c r="D4" s="108"/>
      <c r="E4" s="108"/>
      <c r="F4" s="108"/>
      <c r="G4" s="108"/>
      <c r="H4" s="108" t="s">
        <v>509</v>
      </c>
      <c r="I4" s="108"/>
      <c r="J4" s="108"/>
      <c r="K4" s="108"/>
      <c r="L4" s="108"/>
      <c r="M4" s="108"/>
      <c r="N4" s="108" t="s">
        <v>35</v>
      </c>
    </row>
    <row r="5" spans="1:14" x14ac:dyDescent="0.25">
      <c r="A5" s="39" t="s">
        <v>510</v>
      </c>
      <c r="B5" s="30" t="s">
        <v>511</v>
      </c>
      <c r="C5" s="30" t="s">
        <v>512</v>
      </c>
      <c r="D5" s="30" t="s">
        <v>513</v>
      </c>
      <c r="E5" s="30" t="s">
        <v>514</v>
      </c>
      <c r="F5" s="30" t="s">
        <v>515</v>
      </c>
      <c r="G5" s="30" t="s">
        <v>516</v>
      </c>
      <c r="H5" s="30" t="s">
        <v>517</v>
      </c>
      <c r="I5" s="30" t="s">
        <v>518</v>
      </c>
      <c r="J5" s="30" t="s">
        <v>519</v>
      </c>
      <c r="K5" s="2" t="s">
        <v>520</v>
      </c>
      <c r="L5" s="2" t="s">
        <v>521</v>
      </c>
      <c r="M5" s="2" t="s">
        <v>522</v>
      </c>
      <c r="N5" s="2"/>
    </row>
    <row r="6" spans="1:14" x14ac:dyDescent="0.25">
      <c r="A6" s="39" t="s">
        <v>693</v>
      </c>
      <c r="B6" s="30">
        <v>5</v>
      </c>
      <c r="C6" s="30">
        <v>6</v>
      </c>
      <c r="D6" s="30">
        <v>7</v>
      </c>
      <c r="E6" s="30">
        <v>3</v>
      </c>
      <c r="F6" s="30">
        <v>7</v>
      </c>
      <c r="G6" s="30">
        <v>6</v>
      </c>
      <c r="H6" s="30">
        <v>4</v>
      </c>
      <c r="I6" s="30">
        <v>6</v>
      </c>
      <c r="J6" s="30">
        <v>5</v>
      </c>
      <c r="K6" s="2">
        <v>6</v>
      </c>
      <c r="L6" s="2">
        <v>5</v>
      </c>
      <c r="M6" s="2">
        <v>2</v>
      </c>
      <c r="N6" s="2">
        <v>62</v>
      </c>
    </row>
    <row r="7" spans="1:14" x14ac:dyDescent="0.25">
      <c r="A7" s="39" t="s">
        <v>694</v>
      </c>
      <c r="B7" s="30">
        <v>12</v>
      </c>
      <c r="C7" s="30">
        <v>5</v>
      </c>
      <c r="D7" s="30">
        <v>7</v>
      </c>
      <c r="E7" s="30">
        <v>6</v>
      </c>
      <c r="F7" s="30">
        <v>3</v>
      </c>
      <c r="G7" s="30">
        <v>5</v>
      </c>
      <c r="H7" s="30">
        <v>6</v>
      </c>
      <c r="I7" s="30">
        <v>6</v>
      </c>
      <c r="J7" s="30">
        <v>5</v>
      </c>
      <c r="K7" s="2">
        <v>3</v>
      </c>
      <c r="L7" s="2">
        <v>3</v>
      </c>
      <c r="M7" s="2">
        <v>3</v>
      </c>
      <c r="N7" s="2">
        <v>64</v>
      </c>
    </row>
    <row r="8" spans="1:14" x14ac:dyDescent="0.25">
      <c r="A8" s="39" t="s">
        <v>695</v>
      </c>
      <c r="B8" s="30">
        <v>4</v>
      </c>
      <c r="C8" s="30">
        <v>14</v>
      </c>
      <c r="D8" s="30">
        <v>6</v>
      </c>
      <c r="E8" s="30">
        <v>2</v>
      </c>
      <c r="F8" s="30">
        <v>3</v>
      </c>
      <c r="G8" s="30">
        <v>8</v>
      </c>
      <c r="H8" s="30">
        <v>6</v>
      </c>
      <c r="I8" s="30">
        <v>4</v>
      </c>
      <c r="J8" s="30">
        <v>2</v>
      </c>
      <c r="K8" s="2">
        <v>1</v>
      </c>
      <c r="L8" s="2">
        <v>4</v>
      </c>
      <c r="M8" s="2">
        <v>2</v>
      </c>
      <c r="N8" s="2">
        <v>56</v>
      </c>
    </row>
    <row r="9" spans="1:14" x14ac:dyDescent="0.25">
      <c r="A9" s="39" t="s">
        <v>696</v>
      </c>
      <c r="B9" s="30">
        <v>5</v>
      </c>
      <c r="C9" s="30">
        <v>13</v>
      </c>
      <c r="D9" s="30">
        <v>1</v>
      </c>
      <c r="E9" s="30">
        <v>6</v>
      </c>
      <c r="F9" s="30">
        <v>5</v>
      </c>
      <c r="G9" s="30">
        <v>9</v>
      </c>
      <c r="H9" s="30">
        <v>6</v>
      </c>
      <c r="I9" s="30">
        <v>4</v>
      </c>
      <c r="J9" s="30">
        <v>3</v>
      </c>
      <c r="K9" s="2">
        <v>4</v>
      </c>
      <c r="L9" s="2">
        <v>4</v>
      </c>
      <c r="M9" s="2">
        <v>6</v>
      </c>
      <c r="N9" s="2">
        <v>66</v>
      </c>
    </row>
    <row r="10" spans="1:14" x14ac:dyDescent="0.25">
      <c r="A10" s="39" t="s">
        <v>697</v>
      </c>
      <c r="B10" s="30">
        <v>4</v>
      </c>
      <c r="C10" s="30">
        <v>8</v>
      </c>
      <c r="D10" s="30">
        <v>2</v>
      </c>
      <c r="E10" s="30">
        <v>5</v>
      </c>
      <c r="F10" s="30">
        <v>6</v>
      </c>
      <c r="G10" s="30">
        <v>5</v>
      </c>
      <c r="H10" s="30">
        <v>4</v>
      </c>
      <c r="I10" s="30">
        <v>5</v>
      </c>
      <c r="J10" s="30">
        <v>4</v>
      </c>
      <c r="K10" s="2">
        <v>5</v>
      </c>
      <c r="L10" s="2">
        <v>1</v>
      </c>
      <c r="M10" s="2">
        <v>3</v>
      </c>
      <c r="N10" s="2">
        <v>52</v>
      </c>
    </row>
    <row r="11" spans="1:14" x14ac:dyDescent="0.25">
      <c r="A11" s="39">
        <v>2012</v>
      </c>
      <c r="B11" s="30">
        <v>2</v>
      </c>
      <c r="C11" s="30">
        <v>6</v>
      </c>
      <c r="D11" s="30">
        <v>8</v>
      </c>
      <c r="E11" s="30">
        <v>2</v>
      </c>
      <c r="F11" s="30">
        <v>4</v>
      </c>
      <c r="G11" s="30">
        <v>2</v>
      </c>
      <c r="H11" s="30">
        <v>5</v>
      </c>
      <c r="I11" s="30">
        <v>5</v>
      </c>
      <c r="J11" s="30">
        <v>3</v>
      </c>
      <c r="K11" s="2">
        <v>8</v>
      </c>
      <c r="L11" s="2">
        <v>4</v>
      </c>
      <c r="M11" s="2">
        <v>4</v>
      </c>
      <c r="N11" s="2">
        <v>53</v>
      </c>
    </row>
    <row r="12" spans="1:14" x14ac:dyDescent="0.25">
      <c r="A12" s="41">
        <v>2013</v>
      </c>
      <c r="B12" s="42">
        <v>4</v>
      </c>
      <c r="C12" s="42">
        <v>6</v>
      </c>
      <c r="D12" s="42">
        <v>5</v>
      </c>
      <c r="E12" s="42">
        <v>6</v>
      </c>
      <c r="F12" s="42">
        <v>1</v>
      </c>
      <c r="G12" s="42">
        <v>4</v>
      </c>
      <c r="H12" s="42">
        <v>4</v>
      </c>
      <c r="I12" s="42">
        <v>4</v>
      </c>
      <c r="J12" s="42">
        <v>5</v>
      </c>
      <c r="K12" s="44">
        <v>2</v>
      </c>
      <c r="L12" s="44">
        <v>4</v>
      </c>
      <c r="M12" s="44">
        <v>2</v>
      </c>
      <c r="N12" s="44">
        <v>47</v>
      </c>
    </row>
    <row r="13" spans="1:14" x14ac:dyDescent="0.25">
      <c r="A13" s="41">
        <v>2014</v>
      </c>
      <c r="B13" s="41">
        <v>6</v>
      </c>
      <c r="C13" s="41">
        <v>1</v>
      </c>
      <c r="D13" s="41">
        <v>1</v>
      </c>
      <c r="E13" s="41">
        <v>1</v>
      </c>
      <c r="F13" s="41">
        <v>1</v>
      </c>
      <c r="G13" s="41">
        <v>3</v>
      </c>
      <c r="H13" s="41">
        <v>7</v>
      </c>
      <c r="I13" s="41">
        <v>2</v>
      </c>
      <c r="J13" s="41">
        <v>2</v>
      </c>
      <c r="K13" s="44">
        <v>0</v>
      </c>
      <c r="L13" s="44">
        <v>1</v>
      </c>
      <c r="M13" s="44">
        <v>7</v>
      </c>
      <c r="N13" s="44">
        <v>32</v>
      </c>
    </row>
    <row r="14" spans="1:14" x14ac:dyDescent="0.25">
      <c r="A14" s="41">
        <v>2015</v>
      </c>
      <c r="B14" s="41">
        <v>5</v>
      </c>
      <c r="C14" s="41">
        <v>2</v>
      </c>
      <c r="D14" s="41">
        <v>7</v>
      </c>
      <c r="E14" s="41">
        <v>2</v>
      </c>
      <c r="F14" s="41">
        <v>0</v>
      </c>
      <c r="G14" s="41">
        <v>2</v>
      </c>
      <c r="H14" s="41">
        <v>1</v>
      </c>
      <c r="I14" s="41">
        <v>2</v>
      </c>
      <c r="J14" s="41">
        <v>2</v>
      </c>
      <c r="K14" s="44">
        <v>3</v>
      </c>
      <c r="L14" s="44">
        <v>3</v>
      </c>
      <c r="M14" s="44">
        <v>0</v>
      </c>
      <c r="N14" s="44">
        <v>29</v>
      </c>
    </row>
    <row r="15" spans="1:14" x14ac:dyDescent="0.25">
      <c r="A15" s="41">
        <v>2016</v>
      </c>
      <c r="B15" s="41">
        <v>4</v>
      </c>
      <c r="C15" s="41">
        <v>3</v>
      </c>
      <c r="D15" s="41">
        <v>3</v>
      </c>
      <c r="E15" s="41">
        <v>1</v>
      </c>
      <c r="F15" s="41">
        <v>6</v>
      </c>
      <c r="G15" s="41">
        <v>2</v>
      </c>
      <c r="H15" s="41">
        <v>2</v>
      </c>
      <c r="I15" s="41">
        <v>3</v>
      </c>
      <c r="J15" s="41">
        <v>4</v>
      </c>
      <c r="K15" s="44">
        <v>1</v>
      </c>
      <c r="L15" s="44">
        <v>2</v>
      </c>
      <c r="M15" s="44">
        <v>3</v>
      </c>
      <c r="N15" s="44">
        <v>34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1"/>
  <sheetViews>
    <sheetView zoomScale="70" zoomScaleNormal="70" workbookViewId="0">
      <selection activeCell="I33" sqref="I33"/>
    </sheetView>
  </sheetViews>
  <sheetFormatPr baseColWidth="10" defaultColWidth="11.5703125" defaultRowHeight="13.9" customHeight="1" x14ac:dyDescent="0.2"/>
  <cols>
    <col min="1" max="1" width="21" style="1" customWidth="1"/>
    <col min="2" max="11" width="16.7109375" style="9" customWidth="1"/>
    <col min="12" max="16384" width="11.5703125" style="1"/>
  </cols>
  <sheetData>
    <row r="1" spans="1:11" ht="13.9" customHeight="1" x14ac:dyDescent="0.25">
      <c r="A1" s="2" t="s">
        <v>745</v>
      </c>
    </row>
    <row r="2" spans="1:11" ht="13.9" customHeight="1" x14ac:dyDescent="0.25">
      <c r="A2" s="1" t="s">
        <v>524</v>
      </c>
    </row>
    <row r="4" spans="1:11" ht="13.9" customHeight="1" x14ac:dyDescent="0.25">
      <c r="A4" s="107" t="s">
        <v>744</v>
      </c>
      <c r="B4" s="108">
        <v>2007</v>
      </c>
      <c r="C4" s="108">
        <v>2008</v>
      </c>
      <c r="D4" s="108">
        <v>2009</v>
      </c>
      <c r="E4" s="108">
        <v>2010</v>
      </c>
      <c r="F4" s="108">
        <v>2011</v>
      </c>
      <c r="G4" s="108">
        <v>2012</v>
      </c>
      <c r="H4" s="108">
        <v>2013</v>
      </c>
      <c r="I4" s="108">
        <v>2014</v>
      </c>
      <c r="J4" s="108">
        <v>2015</v>
      </c>
      <c r="K4" s="108">
        <v>2016</v>
      </c>
    </row>
    <row r="5" spans="1:11" ht="13.9" customHeight="1" x14ac:dyDescent="0.25">
      <c r="A5" s="25" t="s">
        <v>561</v>
      </c>
      <c r="B5" s="56">
        <v>1414622.5998</v>
      </c>
      <c r="C5" s="56">
        <v>2037639.677724174</v>
      </c>
      <c r="D5" s="56">
        <v>2682789.5075251227</v>
      </c>
      <c r="E5" s="56">
        <v>2917749.7190824146</v>
      </c>
      <c r="F5" s="56">
        <v>2885886.5143818362</v>
      </c>
      <c r="G5" s="56">
        <v>2599069.3519712551</v>
      </c>
      <c r="H5" s="56">
        <v>1825852.0229200001</v>
      </c>
      <c r="I5" s="56">
        <v>1957001.2064799997</v>
      </c>
      <c r="J5" s="56">
        <v>2181241.0015000002</v>
      </c>
      <c r="K5" s="56">
        <v>1373251.1919199999</v>
      </c>
    </row>
    <row r="6" spans="1:11" ht="13.9" customHeight="1" x14ac:dyDescent="0.25">
      <c r="A6" s="25" t="s">
        <v>562</v>
      </c>
      <c r="B6" s="56">
        <v>1639695237.9955001</v>
      </c>
      <c r="C6" s="56">
        <v>1332321905.4593287</v>
      </c>
      <c r="D6" s="56">
        <v>864662329.54954934</v>
      </c>
      <c r="E6" s="56">
        <v>794731907.03502786</v>
      </c>
      <c r="F6" s="56">
        <v>770582075.2986815</v>
      </c>
      <c r="G6" s="56">
        <v>1015864460.7110069</v>
      </c>
      <c r="H6" s="56">
        <v>1019235893.7081801</v>
      </c>
      <c r="I6" s="56">
        <v>748108985.37879992</v>
      </c>
      <c r="J6" s="56">
        <v>434978723.16596431</v>
      </c>
      <c r="K6" s="56">
        <v>394752163.71469998</v>
      </c>
    </row>
    <row r="7" spans="1:11" ht="13.9" customHeight="1" x14ac:dyDescent="0.25">
      <c r="A7" s="25" t="s">
        <v>563</v>
      </c>
      <c r="B7" s="56">
        <v>30546062.279300001</v>
      </c>
      <c r="C7" s="56">
        <v>32235283.902984001</v>
      </c>
      <c r="D7" s="56">
        <v>17362096.381994702</v>
      </c>
      <c r="E7" s="56">
        <v>7456590.0871504145</v>
      </c>
      <c r="F7" s="56">
        <v>10352473.908096461</v>
      </c>
      <c r="G7" s="56">
        <v>16258265.793091137</v>
      </c>
      <c r="H7" s="56">
        <v>23194328.631980002</v>
      </c>
      <c r="I7" s="56">
        <v>12359816.467359999</v>
      </c>
      <c r="J7" s="56">
        <v>12761019.640749505</v>
      </c>
      <c r="K7" s="56">
        <v>19730625.682920001</v>
      </c>
    </row>
    <row r="8" spans="1:11" ht="13.9" customHeight="1" x14ac:dyDescent="0.25">
      <c r="A8" s="25" t="s">
        <v>564</v>
      </c>
      <c r="B8" s="56">
        <v>184005165.75759998</v>
      </c>
      <c r="C8" s="56">
        <v>501658386.51776475</v>
      </c>
      <c r="D8" s="56">
        <v>581694791.77875829</v>
      </c>
      <c r="E8" s="56">
        <v>412482426.79868722</v>
      </c>
      <c r="F8" s="56">
        <v>743425104.30328166</v>
      </c>
      <c r="G8" s="56">
        <v>834558660.0002594</v>
      </c>
      <c r="H8" s="56">
        <v>495471646.73208004</v>
      </c>
      <c r="I8" s="56">
        <v>465207945.24327993</v>
      </c>
      <c r="J8" s="56">
        <v>453708276.08844256</v>
      </c>
      <c r="K8" s="56">
        <v>394947478.15228003</v>
      </c>
    </row>
    <row r="9" spans="1:11" ht="13.9" customHeight="1" x14ac:dyDescent="0.25">
      <c r="A9" s="25" t="s">
        <v>565</v>
      </c>
      <c r="B9" s="56">
        <v>28932163.848300003</v>
      </c>
      <c r="C9" s="56">
        <v>51057776.673486635</v>
      </c>
      <c r="D9" s="56">
        <v>20169722.284334257</v>
      </c>
      <c r="E9" s="56">
        <v>56291528.187267631</v>
      </c>
      <c r="F9" s="56">
        <v>93335995.644704983</v>
      </c>
      <c r="G9" s="56">
        <v>103933365.26069061</v>
      </c>
      <c r="H9" s="56">
        <v>35571156.517959997</v>
      </c>
      <c r="I9" s="56">
        <v>22621632.429839998</v>
      </c>
      <c r="J9" s="56">
        <v>31112362.219992861</v>
      </c>
      <c r="K9" s="56">
        <v>39262720.947980002</v>
      </c>
    </row>
    <row r="10" spans="1:11" ht="13.9" customHeight="1" x14ac:dyDescent="0.25">
      <c r="A10" s="25" t="s">
        <v>566</v>
      </c>
      <c r="B10" s="56">
        <v>595177993.87389994</v>
      </c>
      <c r="C10" s="56">
        <v>197276723.27377081</v>
      </c>
      <c r="D10" s="56">
        <v>256033968.55698672</v>
      </c>
      <c r="E10" s="56">
        <v>483863876.18651074</v>
      </c>
      <c r="F10" s="56">
        <v>522692115.35276073</v>
      </c>
      <c r="G10" s="56">
        <v>609316360.66507769</v>
      </c>
      <c r="H10" s="56">
        <v>629747254.67443991</v>
      </c>
      <c r="I10" s="56">
        <v>411623262.44224</v>
      </c>
      <c r="J10" s="56">
        <v>265309848.54096383</v>
      </c>
      <c r="K10" s="56">
        <v>272687470.62797999</v>
      </c>
    </row>
    <row r="11" spans="1:11" ht="13.9" customHeight="1" x14ac:dyDescent="0.25">
      <c r="A11" s="25" t="s">
        <v>567</v>
      </c>
      <c r="B11" s="56">
        <v>10757.711800000001</v>
      </c>
      <c r="C11" s="56">
        <v>13186.780776316482</v>
      </c>
      <c r="D11" s="56">
        <v>11277.203526444284</v>
      </c>
      <c r="E11" s="56">
        <v>22442.175658171251</v>
      </c>
      <c r="F11" s="56">
        <v>5142.9157128230454</v>
      </c>
      <c r="G11" s="56">
        <v>8691.0249344109852</v>
      </c>
      <c r="H11" s="56">
        <v>17994.093239999998</v>
      </c>
      <c r="I11" s="56">
        <v>16281.536479999999</v>
      </c>
      <c r="J11" s="56">
        <v>47933.49828</v>
      </c>
      <c r="K11" s="56">
        <v>28270.84852</v>
      </c>
    </row>
    <row r="12" spans="1:11" ht="13.9" customHeight="1" x14ac:dyDescent="0.25">
      <c r="A12" s="25" t="s">
        <v>568</v>
      </c>
      <c r="B12" s="56">
        <v>279368425.94409996</v>
      </c>
      <c r="C12" s="56">
        <v>250741998.31695116</v>
      </c>
      <c r="D12" s="56">
        <v>143603003.3838864</v>
      </c>
      <c r="E12" s="56">
        <v>130630809.76498613</v>
      </c>
      <c r="F12" s="56">
        <v>219739294.43000156</v>
      </c>
      <c r="G12" s="56">
        <v>396420696.80841982</v>
      </c>
      <c r="H12" s="56">
        <v>68682450.3002</v>
      </c>
      <c r="I12" s="56">
        <v>150877029.19295999</v>
      </c>
      <c r="J12" s="56">
        <v>241732042.80020291</v>
      </c>
      <c r="K12" s="56">
        <v>170154211.23681998</v>
      </c>
    </row>
    <row r="13" spans="1:11" ht="13.9" customHeight="1" x14ac:dyDescent="0.25">
      <c r="A13" s="25" t="s">
        <v>569</v>
      </c>
      <c r="B13" s="56">
        <v>51113647.882200003</v>
      </c>
      <c r="C13" s="56">
        <v>67356765.200979695</v>
      </c>
      <c r="D13" s="56">
        <v>29419025.851064824</v>
      </c>
      <c r="E13" s="56">
        <v>22869908.83790103</v>
      </c>
      <c r="F13" s="56">
        <v>37913552.780751623</v>
      </c>
      <c r="G13" s="56">
        <v>33372077.099185344</v>
      </c>
      <c r="H13" s="56">
        <v>24907916.53678</v>
      </c>
      <c r="I13" s="56">
        <v>18203655.44184</v>
      </c>
      <c r="J13" s="56">
        <v>19226096.194076702</v>
      </c>
      <c r="K13" s="56">
        <v>14567775.768659998</v>
      </c>
    </row>
    <row r="14" spans="1:11" ht="13.9" customHeight="1" x14ac:dyDescent="0.25">
      <c r="A14" s="25" t="s">
        <v>570</v>
      </c>
      <c r="B14" s="56">
        <v>15389907.5494</v>
      </c>
      <c r="C14" s="56">
        <v>12124101.277941577</v>
      </c>
      <c r="D14" s="56">
        <v>4938485.7320551425</v>
      </c>
      <c r="E14" s="56">
        <v>4586447.4102538563</v>
      </c>
      <c r="F14" s="56">
        <v>8485729.9313526191</v>
      </c>
      <c r="G14" s="56">
        <v>7778782.4031547066</v>
      </c>
      <c r="H14" s="56">
        <v>5030770.7491999995</v>
      </c>
      <c r="I14" s="56">
        <v>4481267.1912000002</v>
      </c>
      <c r="J14" s="56">
        <v>6282684.7647857945</v>
      </c>
      <c r="K14" s="56">
        <v>5151427.9238400003</v>
      </c>
    </row>
    <row r="15" spans="1:11" ht="13.9" customHeight="1" x14ac:dyDescent="0.25">
      <c r="A15" s="25" t="s">
        <v>571</v>
      </c>
      <c r="B15" s="56">
        <v>76905707.542599991</v>
      </c>
      <c r="C15" s="56">
        <v>83369188.034479722</v>
      </c>
      <c r="D15" s="56">
        <v>121588575.0359932</v>
      </c>
      <c r="E15" s="56">
        <v>83859562.307208538</v>
      </c>
      <c r="F15" s="56">
        <v>235060437.44280097</v>
      </c>
      <c r="G15" s="56">
        <v>401195537.72356755</v>
      </c>
      <c r="H15" s="56">
        <v>230490249.6651406</v>
      </c>
      <c r="I15" s="56">
        <v>288055484.15719998</v>
      </c>
      <c r="J15" s="56">
        <v>145700264.126701</v>
      </c>
      <c r="K15" s="56">
        <v>73043652.352120012</v>
      </c>
    </row>
    <row r="16" spans="1:11" ht="13.9" customHeight="1" x14ac:dyDescent="0.25">
      <c r="A16" s="25" t="s">
        <v>572</v>
      </c>
      <c r="B16" s="56">
        <v>155947579.30630001</v>
      </c>
      <c r="C16" s="56">
        <v>155734539.65298778</v>
      </c>
      <c r="D16" s="56">
        <v>63676951.813635752</v>
      </c>
      <c r="E16" s="56">
        <v>104704001.50625034</v>
      </c>
      <c r="F16" s="56">
        <v>136496760.66062248</v>
      </c>
      <c r="G16" s="56">
        <v>129925948.67495766</v>
      </c>
      <c r="H16" s="56">
        <v>93695808.049779996</v>
      </c>
      <c r="I16" s="56">
        <v>45498783.514799997</v>
      </c>
      <c r="J16" s="56">
        <v>66478640.595223472</v>
      </c>
      <c r="K16" s="56">
        <v>60198574.465619989</v>
      </c>
    </row>
    <row r="17" spans="1:11" ht="13.9" customHeight="1" x14ac:dyDescent="0.25">
      <c r="A17" s="25" t="s">
        <v>573</v>
      </c>
      <c r="B17" s="56">
        <v>308331506.80979997</v>
      </c>
      <c r="C17" s="56">
        <v>298011458.98555273</v>
      </c>
      <c r="D17" s="56">
        <v>408525372.08038211</v>
      </c>
      <c r="E17" s="56">
        <v>475092520.04335213</v>
      </c>
      <c r="F17" s="56">
        <v>533515484.93588352</v>
      </c>
      <c r="G17" s="56">
        <v>607324121.99845195</v>
      </c>
      <c r="H17" s="56">
        <v>601975758.16471994</v>
      </c>
      <c r="I17" s="56">
        <v>408796725.38536</v>
      </c>
      <c r="J17" s="56">
        <v>345426174.66588587</v>
      </c>
      <c r="K17" s="56">
        <v>308383662.79159123</v>
      </c>
    </row>
    <row r="18" spans="1:11" ht="13.9" customHeight="1" x14ac:dyDescent="0.25">
      <c r="A18" s="25" t="s">
        <v>574</v>
      </c>
      <c r="B18" s="56">
        <v>599083.25780000002</v>
      </c>
      <c r="C18" s="56">
        <v>1059665.7928002398</v>
      </c>
      <c r="D18" s="56">
        <v>1697802.6951710866</v>
      </c>
      <c r="E18" s="56">
        <v>1663173.2381679008</v>
      </c>
      <c r="F18" s="56">
        <v>2417239.194722211</v>
      </c>
      <c r="G18" s="56">
        <v>2208583.4198764423</v>
      </c>
      <c r="H18" s="56">
        <v>1739908.2035400001</v>
      </c>
      <c r="I18" s="56">
        <v>2045578.206</v>
      </c>
      <c r="J18" s="56">
        <v>2821838.1490200004</v>
      </c>
      <c r="K18" s="56">
        <v>2956079.3645800003</v>
      </c>
    </row>
    <row r="19" spans="1:11" ht="13.9" customHeight="1" x14ac:dyDescent="0.25">
      <c r="A19" s="25" t="s">
        <v>575</v>
      </c>
      <c r="B19" s="56">
        <v>251909596.25</v>
      </c>
      <c r="C19" s="56">
        <v>233783431.72630557</v>
      </c>
      <c r="D19" s="56">
        <v>95008445.068673864</v>
      </c>
      <c r="E19" s="56">
        <v>117783126.9414579</v>
      </c>
      <c r="F19" s="56">
        <v>186330859.10603899</v>
      </c>
      <c r="G19" s="56">
        <v>199901479.13317117</v>
      </c>
      <c r="H19" s="56">
        <v>145750026.01084</v>
      </c>
      <c r="I19" s="56">
        <v>91464145.697760001</v>
      </c>
      <c r="J19" s="56">
        <v>132132732.48483627</v>
      </c>
      <c r="K19" s="56">
        <v>84764873.043100014</v>
      </c>
    </row>
    <row r="20" spans="1:11" ht="13.9" customHeight="1" x14ac:dyDescent="0.25">
      <c r="A20" s="25" t="s">
        <v>576</v>
      </c>
      <c r="B20" s="56">
        <v>214350.89860000001</v>
      </c>
      <c r="C20" s="56">
        <v>418151.15014961758</v>
      </c>
      <c r="D20" s="56">
        <v>477062.15524675179</v>
      </c>
      <c r="E20" s="56">
        <v>114580.23345233868</v>
      </c>
      <c r="F20" s="56">
        <v>488981.38280839717</v>
      </c>
      <c r="G20" s="56">
        <v>589887.75891903555</v>
      </c>
      <c r="H20" s="56">
        <v>414056.74178000004</v>
      </c>
      <c r="I20" s="56">
        <v>465466.93167999998</v>
      </c>
      <c r="J20" s="56">
        <v>486812.70973999996</v>
      </c>
      <c r="K20" s="56">
        <v>109585.3505</v>
      </c>
    </row>
    <row r="21" spans="1:11" ht="13.9" customHeight="1" x14ac:dyDescent="0.25">
      <c r="A21" s="25" t="s">
        <v>577</v>
      </c>
      <c r="B21" s="56">
        <v>1453939.7741999999</v>
      </c>
      <c r="C21" s="56">
        <v>1551357.1201049828</v>
      </c>
      <c r="D21" s="56">
        <v>1859395.4470035345</v>
      </c>
      <c r="E21" s="56">
        <v>1986445.1567431935</v>
      </c>
      <c r="F21" s="56">
        <v>2207435.8189031449</v>
      </c>
      <c r="G21" s="56">
        <v>3050291.1766951731</v>
      </c>
      <c r="H21" s="56">
        <v>5120161.9310600003</v>
      </c>
      <c r="I21" s="56">
        <v>4484740.0181599995</v>
      </c>
      <c r="J21" s="56">
        <v>5576767.6453400003</v>
      </c>
      <c r="K21" s="56">
        <v>6887044.1241799993</v>
      </c>
    </row>
    <row r="22" spans="1:11" ht="13.9" customHeight="1" x14ac:dyDescent="0.25">
      <c r="A22" s="25" t="s">
        <v>578</v>
      </c>
      <c r="B22" s="56">
        <v>586127658.2802</v>
      </c>
      <c r="C22" s="56">
        <v>319895057.51610309</v>
      </c>
      <c r="D22" s="56">
        <v>446120182.9646666</v>
      </c>
      <c r="E22" s="56">
        <v>345257084.74441558</v>
      </c>
      <c r="F22" s="56">
        <v>500118580.71051222</v>
      </c>
      <c r="G22" s="56">
        <v>421321618.06921977</v>
      </c>
      <c r="H22" s="56">
        <v>362196812.37268001</v>
      </c>
      <c r="I22" s="56">
        <v>303773208.22975999</v>
      </c>
      <c r="J22" s="56">
        <v>287963589.12607777</v>
      </c>
      <c r="K22" s="56">
        <v>225691246.72562</v>
      </c>
    </row>
    <row r="23" spans="1:11" ht="13.9" customHeight="1" x14ac:dyDescent="0.25">
      <c r="A23" s="25" t="s">
        <v>579</v>
      </c>
      <c r="B23" s="56">
        <v>451362728.24669999</v>
      </c>
      <c r="C23" s="56">
        <v>438974377.01479346</v>
      </c>
      <c r="D23" s="56">
        <v>147895217.47337314</v>
      </c>
      <c r="E23" s="56">
        <v>206278602.87626642</v>
      </c>
      <c r="F23" s="56">
        <v>261270046.13078004</v>
      </c>
      <c r="G23" s="56">
        <v>227450185.27691138</v>
      </c>
      <c r="H23" s="56">
        <v>128872727.13410001</v>
      </c>
      <c r="I23" s="56">
        <v>85954084.441439986</v>
      </c>
      <c r="J23" s="56">
        <v>93811156.332020298</v>
      </c>
      <c r="K23" s="56">
        <v>41926134.950420007</v>
      </c>
    </row>
    <row r="24" spans="1:11" ht="13.9" customHeight="1" x14ac:dyDescent="0.25">
      <c r="A24" s="25" t="s">
        <v>580</v>
      </c>
      <c r="B24" s="56">
        <v>3687658.5786000001</v>
      </c>
      <c r="C24" s="56">
        <v>5412573.3953502765</v>
      </c>
      <c r="D24" s="56">
        <v>5377922.3562381808</v>
      </c>
      <c r="E24" s="56">
        <v>5306423.1324795112</v>
      </c>
      <c r="F24" s="56">
        <v>5455625.2764978996</v>
      </c>
      <c r="G24" s="56">
        <v>6632227.9950636607</v>
      </c>
      <c r="H24" s="56">
        <v>12665687.461540002</v>
      </c>
      <c r="I24" s="56">
        <v>11693265.65992</v>
      </c>
      <c r="J24" s="56">
        <v>8850417.7088560089</v>
      </c>
      <c r="K24" s="56">
        <v>39489131.707500003</v>
      </c>
    </row>
    <row r="25" spans="1:11" ht="13.9" customHeight="1" x14ac:dyDescent="0.25">
      <c r="A25" s="25" t="s">
        <v>581</v>
      </c>
      <c r="B25" s="56">
        <v>187761005.57690001</v>
      </c>
      <c r="C25" s="56">
        <v>241942667.53183195</v>
      </c>
      <c r="D25" s="56">
        <v>293447473.11829656</v>
      </c>
      <c r="E25" s="56">
        <v>260812911.4911198</v>
      </c>
      <c r="F25" s="56">
        <v>397361014.50526154</v>
      </c>
      <c r="G25" s="56">
        <v>377115469.72351629</v>
      </c>
      <c r="H25" s="56">
        <v>275624663.42460001</v>
      </c>
      <c r="I25" s="56">
        <v>237485100.12136</v>
      </c>
      <c r="J25" s="56">
        <v>177276591.85745722</v>
      </c>
      <c r="K25" s="56">
        <v>119964808.93937999</v>
      </c>
    </row>
    <row r="26" spans="1:11" ht="13.9" customHeight="1" x14ac:dyDescent="0.25">
      <c r="A26" s="25" t="s">
        <v>582</v>
      </c>
      <c r="B26" s="56">
        <v>1132844.8647</v>
      </c>
      <c r="C26" s="56">
        <v>1527023.8140482651</v>
      </c>
      <c r="D26" s="56">
        <v>1192003.3957302771</v>
      </c>
      <c r="E26" s="56">
        <v>1383843.2131051037</v>
      </c>
      <c r="F26" s="56">
        <v>1561706.4410984239</v>
      </c>
      <c r="G26" s="56">
        <v>2013543.8280217585</v>
      </c>
      <c r="H26" s="56">
        <v>1576367.9918800001</v>
      </c>
      <c r="I26" s="56">
        <v>3115735.1436799997</v>
      </c>
      <c r="J26" s="56">
        <v>2117819.40606</v>
      </c>
      <c r="K26" s="56">
        <v>2607524.4035200002</v>
      </c>
    </row>
    <row r="27" spans="1:11" ht="13.9" customHeight="1" x14ac:dyDescent="0.25">
      <c r="A27" s="25" t="s">
        <v>583</v>
      </c>
      <c r="B27" s="56">
        <v>881815168.60259998</v>
      </c>
      <c r="C27" s="56">
        <v>799467984.10479236</v>
      </c>
      <c r="D27" s="56">
        <v>351246840.4315868</v>
      </c>
      <c r="E27" s="56">
        <v>278801911.78170145</v>
      </c>
      <c r="F27" s="56">
        <v>459989093.80042839</v>
      </c>
      <c r="G27" s="56">
        <v>386564323.60621232</v>
      </c>
      <c r="H27" s="56">
        <v>304535228.34421998</v>
      </c>
      <c r="I27" s="56">
        <v>279236762.76184005</v>
      </c>
      <c r="J27" s="56">
        <v>259060548.48666236</v>
      </c>
      <c r="K27" s="56">
        <v>213155019.74926001</v>
      </c>
    </row>
    <row r="28" spans="1:11" ht="13.9" customHeight="1" x14ac:dyDescent="0.25">
      <c r="A28" s="25" t="s">
        <v>584</v>
      </c>
      <c r="B28" s="56">
        <v>10809.351299999998</v>
      </c>
      <c r="C28" s="56">
        <v>11310.414307878293</v>
      </c>
      <c r="D28" s="56">
        <v>12014.912377266814</v>
      </c>
      <c r="E28" s="56">
        <v>19463.666679419461</v>
      </c>
      <c r="F28" s="56">
        <v>19455.877442696172</v>
      </c>
      <c r="G28" s="56">
        <v>43553.030509609976</v>
      </c>
      <c r="H28" s="56">
        <v>55096.25740000001</v>
      </c>
      <c r="I28" s="56">
        <v>56406.394079999998</v>
      </c>
      <c r="J28" s="56">
        <v>56161.129980000005</v>
      </c>
      <c r="K28" s="56">
        <v>65519.100000000006</v>
      </c>
    </row>
    <row r="29" spans="1:11" ht="13.9" customHeight="1" x14ac:dyDescent="0.25">
      <c r="A29" s="25" t="s">
        <v>585</v>
      </c>
      <c r="B29" s="56">
        <v>92841.375</v>
      </c>
      <c r="C29" s="56">
        <v>28699.609274904571</v>
      </c>
      <c r="D29" s="56">
        <v>25915.892184152653</v>
      </c>
      <c r="E29" s="56">
        <v>46904.923492221176</v>
      </c>
      <c r="F29" s="56">
        <v>35251.343504267919</v>
      </c>
      <c r="G29" s="56">
        <v>74048.562939078285</v>
      </c>
      <c r="H29" s="56">
        <v>37294.849779999997</v>
      </c>
      <c r="I29" s="56">
        <v>40275</v>
      </c>
      <c r="J29" s="56">
        <v>41359.83698</v>
      </c>
      <c r="K29" s="56">
        <v>21688.921420000002</v>
      </c>
    </row>
    <row r="30" spans="1:11" ht="13.9" customHeight="1" x14ac:dyDescent="0.25">
      <c r="A30" s="2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3.9" customHeight="1" x14ac:dyDescent="0.25">
      <c r="A31" s="58" t="s">
        <v>586</v>
      </c>
      <c r="B31" s="57">
        <v>5733006464.1572008</v>
      </c>
      <c r="C31" s="57">
        <v>5028011252.9445906</v>
      </c>
      <c r="D31" s="57">
        <v>3858728665.0702405</v>
      </c>
      <c r="E31" s="57">
        <v>3798964241.4584179</v>
      </c>
      <c r="F31" s="57">
        <v>5131745343.7070303</v>
      </c>
      <c r="G31" s="57">
        <v>5785521249.0958252</v>
      </c>
      <c r="H31" s="57">
        <v>4468435110.5700397</v>
      </c>
      <c r="I31" s="57">
        <v>3597622638.1935205</v>
      </c>
      <c r="J31" s="57">
        <v>2995141102.1757989</v>
      </c>
      <c r="K31" s="57">
        <v>2491919942.0844316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zoomScale="85" zoomScaleNormal="85"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11" width="14.7109375" style="9" customWidth="1"/>
    <col min="12" max="16384" width="11.5703125" style="1"/>
  </cols>
  <sheetData>
    <row r="1" spans="1:11" x14ac:dyDescent="0.25">
      <c r="A1" s="2" t="s">
        <v>746</v>
      </c>
    </row>
    <row r="2" spans="1:11" x14ac:dyDescent="0.25">
      <c r="A2" s="1" t="s">
        <v>525</v>
      </c>
    </row>
    <row r="4" spans="1:11" x14ac:dyDescent="0.25">
      <c r="A4" s="107" t="s">
        <v>744</v>
      </c>
      <c r="B4" s="108">
        <v>2007</v>
      </c>
      <c r="C4" s="108">
        <v>2008</v>
      </c>
      <c r="D4" s="108">
        <v>2009</v>
      </c>
      <c r="E4" s="108">
        <v>2010</v>
      </c>
      <c r="F4" s="108">
        <v>2011</v>
      </c>
      <c r="G4" s="108">
        <v>2012</v>
      </c>
      <c r="H4" s="108">
        <v>2013</v>
      </c>
      <c r="I4" s="108">
        <v>2014</v>
      </c>
      <c r="J4" s="108">
        <v>2015</v>
      </c>
      <c r="K4" s="108">
        <v>2016</v>
      </c>
    </row>
    <row r="5" spans="1:11" x14ac:dyDescent="0.25">
      <c r="A5" s="1" t="s">
        <v>561</v>
      </c>
      <c r="B5" s="56">
        <v>7683.13</v>
      </c>
      <c r="C5" s="56">
        <v>17933.04</v>
      </c>
      <c r="D5" s="56">
        <v>74217.87</v>
      </c>
      <c r="E5" s="56">
        <v>111199.59</v>
      </c>
      <c r="F5" s="56">
        <v>126051.05</v>
      </c>
      <c r="G5" s="56">
        <v>92.62</v>
      </c>
      <c r="H5" s="56">
        <v>12.48</v>
      </c>
      <c r="I5" s="56">
        <v>7.12</v>
      </c>
      <c r="J5" s="56">
        <v>89.12</v>
      </c>
      <c r="K5" s="56">
        <v>14.989999999999998</v>
      </c>
    </row>
    <row r="6" spans="1:11" x14ac:dyDescent="0.25">
      <c r="A6" s="1" t="s">
        <v>562</v>
      </c>
      <c r="B6" s="56">
        <v>1628350356.48</v>
      </c>
      <c r="C6" s="56">
        <v>1319496305.51</v>
      </c>
      <c r="D6" s="56">
        <v>855475615.14999998</v>
      </c>
      <c r="E6" s="56">
        <v>782241866.36999989</v>
      </c>
      <c r="F6" s="56">
        <v>756045883.97000003</v>
      </c>
      <c r="G6" s="56">
        <v>1003300317.11</v>
      </c>
      <c r="H6" s="56">
        <v>1003366246.96</v>
      </c>
      <c r="I6" s="56">
        <v>731629442.54999995</v>
      </c>
      <c r="J6" s="56">
        <v>415256250.88999999</v>
      </c>
      <c r="K6" s="56">
        <v>313663812.89999998</v>
      </c>
    </row>
    <row r="7" spans="1:11" x14ac:dyDescent="0.25">
      <c r="A7" s="1" t="s">
        <v>563</v>
      </c>
      <c r="B7" s="56">
        <v>23069613.57</v>
      </c>
      <c r="C7" s="56">
        <v>22544897.590000004</v>
      </c>
      <c r="D7" s="56">
        <v>12005878.120000001</v>
      </c>
      <c r="E7" s="56">
        <v>744744.65999999992</v>
      </c>
      <c r="F7" s="56">
        <v>2003181.67</v>
      </c>
      <c r="G7" s="56">
        <v>7035996.9500000002</v>
      </c>
      <c r="H7" s="56">
        <v>11641850.82</v>
      </c>
      <c r="I7" s="56">
        <v>2259338.4299999997</v>
      </c>
      <c r="J7" s="56">
        <v>659.47</v>
      </c>
      <c r="K7" s="56">
        <v>3207066.32</v>
      </c>
    </row>
    <row r="8" spans="1:11" x14ac:dyDescent="0.25">
      <c r="A8" s="1" t="s">
        <v>564</v>
      </c>
      <c r="B8" s="56">
        <v>157529684.75999999</v>
      </c>
      <c r="C8" s="56">
        <v>457527413.31</v>
      </c>
      <c r="D8" s="56">
        <v>530845865.07999998</v>
      </c>
      <c r="E8" s="56">
        <v>347511926.96000004</v>
      </c>
      <c r="F8" s="56">
        <v>662649336.91999996</v>
      </c>
      <c r="G8" s="56">
        <v>781587277</v>
      </c>
      <c r="H8" s="56">
        <v>445771506.77000004</v>
      </c>
      <c r="I8" s="56">
        <v>383204568.28999996</v>
      </c>
      <c r="J8" s="56">
        <v>356823875.94999999</v>
      </c>
      <c r="K8" s="56">
        <v>21985207.27</v>
      </c>
    </row>
    <row r="9" spans="1:11" x14ac:dyDescent="0.25">
      <c r="A9" s="1" t="s">
        <v>565</v>
      </c>
      <c r="B9" s="56">
        <v>20963254.59</v>
      </c>
      <c r="C9" s="56">
        <v>41206251.899999999</v>
      </c>
      <c r="D9" s="56">
        <v>9502869.9600000009</v>
      </c>
      <c r="E9" s="56">
        <v>34324031.140000001</v>
      </c>
      <c r="F9" s="56">
        <v>57453332.809999995</v>
      </c>
      <c r="G9" s="56">
        <v>83545774.930000007</v>
      </c>
      <c r="H9" s="56">
        <v>16803539.789999999</v>
      </c>
      <c r="I9" s="56">
        <v>3308871.21</v>
      </c>
      <c r="J9" s="56">
        <v>9649463.5899999999</v>
      </c>
      <c r="K9" s="56">
        <v>15023096.52</v>
      </c>
    </row>
    <row r="10" spans="1:11" x14ac:dyDescent="0.25">
      <c r="A10" s="1" t="s">
        <v>566</v>
      </c>
      <c r="B10" s="56">
        <v>585612960</v>
      </c>
      <c r="C10" s="56">
        <v>183348632.80000001</v>
      </c>
      <c r="D10" s="56">
        <v>228105055.57999998</v>
      </c>
      <c r="E10" s="56">
        <v>411689577.15999997</v>
      </c>
      <c r="F10" s="56">
        <v>417671620.28999996</v>
      </c>
      <c r="G10" s="56">
        <v>538824016.48000002</v>
      </c>
      <c r="H10" s="56">
        <v>528459118.89999998</v>
      </c>
      <c r="I10" s="56">
        <v>351470803.22000003</v>
      </c>
      <c r="J10" s="56">
        <v>209812694.41999999</v>
      </c>
      <c r="K10" s="56">
        <v>216889851.09999999</v>
      </c>
    </row>
    <row r="11" spans="1:11" x14ac:dyDescent="0.25">
      <c r="A11" s="1" t="s">
        <v>567</v>
      </c>
      <c r="B11" s="56">
        <v>168.2</v>
      </c>
      <c r="C11" s="56">
        <v>1886.72</v>
      </c>
      <c r="D11" s="56">
        <v>31.240000000000002</v>
      </c>
      <c r="E11" s="56">
        <v>13.91</v>
      </c>
      <c r="F11" s="56">
        <v>54.879999999999995</v>
      </c>
      <c r="G11" s="56">
        <v>1111.96</v>
      </c>
      <c r="H11" s="56">
        <v>477.55</v>
      </c>
      <c r="I11" s="56">
        <v>2637.24</v>
      </c>
      <c r="J11" s="56">
        <v>15468.939999999999</v>
      </c>
      <c r="K11" s="56">
        <v>5134.92</v>
      </c>
    </row>
    <row r="12" spans="1:11" x14ac:dyDescent="0.25">
      <c r="A12" s="1" t="s">
        <v>568</v>
      </c>
      <c r="B12" s="56">
        <v>272885025.50999999</v>
      </c>
      <c r="C12" s="56">
        <v>242406460.46000001</v>
      </c>
      <c r="D12" s="56">
        <v>135273907.24000001</v>
      </c>
      <c r="E12" s="56">
        <v>103638879.95</v>
      </c>
      <c r="F12" s="56">
        <v>170082899.13</v>
      </c>
      <c r="G12" s="56">
        <v>357199502.73000002</v>
      </c>
      <c r="H12" s="56">
        <v>34983511.259999998</v>
      </c>
      <c r="I12" s="56">
        <v>100854933.39999999</v>
      </c>
      <c r="J12" s="56">
        <v>137066946.16</v>
      </c>
      <c r="K12" s="56">
        <v>49043314.479999997</v>
      </c>
    </row>
    <row r="13" spans="1:11" x14ac:dyDescent="0.25">
      <c r="A13" s="1" t="s">
        <v>569</v>
      </c>
      <c r="B13" s="56">
        <v>37918782.57</v>
      </c>
      <c r="C13" s="56">
        <v>48079583.93</v>
      </c>
      <c r="D13" s="56">
        <v>16853688.530000001</v>
      </c>
      <c r="E13" s="56">
        <v>5812310.2400000002</v>
      </c>
      <c r="F13" s="56">
        <v>8536206.0899999999</v>
      </c>
      <c r="G13" s="56">
        <v>18430940.420000002</v>
      </c>
      <c r="H13" s="56">
        <v>9866148.8900000006</v>
      </c>
      <c r="I13" s="56">
        <v>3403180.4899999998</v>
      </c>
      <c r="J13" s="56">
        <v>1919372.6</v>
      </c>
      <c r="K13" s="56">
        <v>95516.83</v>
      </c>
    </row>
    <row r="14" spans="1:11" x14ac:dyDescent="0.25">
      <c r="A14" s="1" t="s">
        <v>570</v>
      </c>
      <c r="B14" s="56">
        <v>10470335.27</v>
      </c>
      <c r="C14" s="56">
        <v>7728576.9900000002</v>
      </c>
      <c r="D14" s="56">
        <v>2682871.1500000004</v>
      </c>
      <c r="E14" s="56">
        <v>1649753.88</v>
      </c>
      <c r="F14" s="56">
        <v>4322956.87</v>
      </c>
      <c r="G14" s="56">
        <v>4139210.03</v>
      </c>
      <c r="H14" s="56">
        <v>1098254.94</v>
      </c>
      <c r="I14" s="56">
        <v>125513.64</v>
      </c>
      <c r="J14" s="56">
        <v>805950.03</v>
      </c>
      <c r="K14" s="56">
        <v>22759.97</v>
      </c>
    </row>
    <row r="15" spans="1:11" x14ac:dyDescent="0.25">
      <c r="A15" s="1" t="s">
        <v>571</v>
      </c>
      <c r="B15" s="56">
        <v>66374063.979999997</v>
      </c>
      <c r="C15" s="56">
        <v>68652141.739999995</v>
      </c>
      <c r="D15" s="56">
        <v>110479558.08</v>
      </c>
      <c r="E15" s="56">
        <v>67342320.370000005</v>
      </c>
      <c r="F15" s="56">
        <v>201987826.62</v>
      </c>
      <c r="G15" s="56">
        <v>347064086</v>
      </c>
      <c r="H15" s="56">
        <v>185986109.46000001</v>
      </c>
      <c r="I15" s="56">
        <v>234651200.10999998</v>
      </c>
      <c r="J15" s="56">
        <v>126136074.55</v>
      </c>
      <c r="K15" s="56">
        <v>56638874.040000007</v>
      </c>
    </row>
    <row r="16" spans="1:11" x14ac:dyDescent="0.25">
      <c r="A16" s="1" t="s">
        <v>572</v>
      </c>
      <c r="B16" s="56">
        <v>110707734.75999999</v>
      </c>
      <c r="C16" s="56">
        <v>123229875.47</v>
      </c>
      <c r="D16" s="56">
        <v>38907551.469999999</v>
      </c>
      <c r="E16" s="56">
        <v>63002507.140000001</v>
      </c>
      <c r="F16" s="56">
        <v>78663596.210000008</v>
      </c>
      <c r="G16" s="56">
        <v>108067124.84</v>
      </c>
      <c r="H16" s="56">
        <v>63627363.269999996</v>
      </c>
      <c r="I16" s="56">
        <v>32192362.059999999</v>
      </c>
      <c r="J16" s="56">
        <v>15536481.15</v>
      </c>
      <c r="K16" s="56">
        <v>25434253.299999997</v>
      </c>
    </row>
    <row r="17" spans="1:11" x14ac:dyDescent="0.25">
      <c r="A17" s="1" t="s">
        <v>573</v>
      </c>
      <c r="B17" s="56">
        <v>283398346.40999997</v>
      </c>
      <c r="C17" s="56">
        <v>264799247.04000002</v>
      </c>
      <c r="D17" s="56">
        <v>372054757.60000002</v>
      </c>
      <c r="E17" s="56">
        <v>422325535.78999996</v>
      </c>
      <c r="F17" s="56">
        <v>459340507.74000001</v>
      </c>
      <c r="G17" s="56">
        <v>547675206.03999996</v>
      </c>
      <c r="H17" s="56">
        <v>545255309.13999999</v>
      </c>
      <c r="I17" s="56">
        <v>358192493.45999998</v>
      </c>
      <c r="J17" s="56">
        <v>288802646.45999998</v>
      </c>
      <c r="K17" s="56">
        <v>253360992.87</v>
      </c>
    </row>
    <row r="18" spans="1:11" x14ac:dyDescent="0.25">
      <c r="A18" s="1" t="s">
        <v>574</v>
      </c>
      <c r="B18" s="56">
        <v>3172.9</v>
      </c>
      <c r="C18" s="56">
        <v>0</v>
      </c>
      <c r="D18" s="56">
        <v>274095.75</v>
      </c>
      <c r="E18" s="56">
        <v>115757.74</v>
      </c>
      <c r="F18" s="56">
        <v>501828.61</v>
      </c>
      <c r="G18" s="56">
        <v>444450.51</v>
      </c>
      <c r="H18" s="56">
        <v>95383.06</v>
      </c>
      <c r="I18" s="56">
        <v>1078.8699999999999</v>
      </c>
      <c r="J18" s="56">
        <v>1429.08</v>
      </c>
      <c r="K18" s="56">
        <v>4315.1399999999994</v>
      </c>
    </row>
    <row r="19" spans="1:11" x14ac:dyDescent="0.25">
      <c r="A19" s="1" t="s">
        <v>575</v>
      </c>
      <c r="B19" s="56">
        <v>199229306.71000001</v>
      </c>
      <c r="C19" s="56">
        <v>183366498.43000001</v>
      </c>
      <c r="D19" s="56">
        <v>68279154.75</v>
      </c>
      <c r="E19" s="56">
        <v>72488136.25</v>
      </c>
      <c r="F19" s="56">
        <v>105630074.91999999</v>
      </c>
      <c r="G19" s="56">
        <v>161777753.31</v>
      </c>
      <c r="H19" s="56">
        <v>103733678.27999999</v>
      </c>
      <c r="I19" s="56">
        <v>53900588.590000004</v>
      </c>
      <c r="J19" s="56">
        <v>75878391.219999999</v>
      </c>
      <c r="K19" s="56">
        <v>41111915.07</v>
      </c>
    </row>
    <row r="20" spans="1:11" x14ac:dyDescent="0.25">
      <c r="A20" s="1" t="s">
        <v>576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</row>
    <row r="21" spans="1:11" x14ac:dyDescent="0.25">
      <c r="A21" s="1" t="s">
        <v>577</v>
      </c>
      <c r="B21" s="56">
        <v>42911.72</v>
      </c>
      <c r="C21" s="56">
        <v>47797.5</v>
      </c>
      <c r="D21" s="56">
        <v>43896.76</v>
      </c>
      <c r="E21" s="56">
        <v>56577.5</v>
      </c>
      <c r="F21" s="56">
        <v>120121.37</v>
      </c>
      <c r="G21" s="56">
        <v>710522.33</v>
      </c>
      <c r="H21" s="56">
        <v>1670990.4700000002</v>
      </c>
      <c r="I21" s="56">
        <v>789063.23</v>
      </c>
      <c r="J21" s="56">
        <v>99562.389999999985</v>
      </c>
      <c r="K21" s="56">
        <v>582873.76</v>
      </c>
    </row>
    <row r="22" spans="1:11" x14ac:dyDescent="0.25">
      <c r="A22" s="1" t="s">
        <v>578</v>
      </c>
      <c r="B22" s="56">
        <v>487216297.61000001</v>
      </c>
      <c r="C22" s="56">
        <v>211435193.41</v>
      </c>
      <c r="D22" s="56">
        <v>385563975.85000002</v>
      </c>
      <c r="E22" s="56">
        <v>245490011.28</v>
      </c>
      <c r="F22" s="56">
        <v>392507454.75</v>
      </c>
      <c r="G22" s="56">
        <v>325421341.69</v>
      </c>
      <c r="H22" s="56">
        <v>297492036.81999999</v>
      </c>
      <c r="I22" s="56">
        <v>249401909.13</v>
      </c>
      <c r="J22" s="56">
        <v>233544864.59999999</v>
      </c>
      <c r="K22" s="56">
        <v>189395284.74000001</v>
      </c>
    </row>
    <row r="23" spans="1:11" x14ac:dyDescent="0.25">
      <c r="A23" s="1" t="s">
        <v>579</v>
      </c>
      <c r="B23" s="56">
        <v>355486278.66999996</v>
      </c>
      <c r="C23" s="56">
        <v>377199408.09999996</v>
      </c>
      <c r="D23" s="56">
        <v>112581503.64999999</v>
      </c>
      <c r="E23" s="56">
        <v>149832539.31</v>
      </c>
      <c r="F23" s="56">
        <v>181704859.61000001</v>
      </c>
      <c r="G23" s="56">
        <v>197004847.94</v>
      </c>
      <c r="H23" s="56">
        <v>90142507.200000003</v>
      </c>
      <c r="I23" s="56">
        <v>64108014.82</v>
      </c>
      <c r="J23" s="56">
        <v>45275011.489999995</v>
      </c>
      <c r="K23" s="56">
        <v>12959532.629999999</v>
      </c>
    </row>
    <row r="24" spans="1:11" x14ac:dyDescent="0.25">
      <c r="A24" s="1" t="s">
        <v>580</v>
      </c>
      <c r="B24" s="56">
        <v>6876.6</v>
      </c>
      <c r="C24" s="56">
        <v>9607.2900000000009</v>
      </c>
      <c r="D24" s="56">
        <v>33783.71</v>
      </c>
      <c r="E24" s="56">
        <v>19851.16</v>
      </c>
      <c r="F24" s="56">
        <v>128027.83</v>
      </c>
      <c r="G24" s="56">
        <v>182005.68</v>
      </c>
      <c r="H24" s="56">
        <v>6206028.790000001</v>
      </c>
      <c r="I24" s="56">
        <v>4140435.82</v>
      </c>
      <c r="J24" s="56">
        <v>1851.9</v>
      </c>
      <c r="K24" s="56">
        <v>31623008.73</v>
      </c>
    </row>
    <row r="25" spans="1:11" x14ac:dyDescent="0.25">
      <c r="A25" s="1" t="s">
        <v>581</v>
      </c>
      <c r="B25" s="56">
        <v>144315028.28</v>
      </c>
      <c r="C25" s="56">
        <v>172502222.28</v>
      </c>
      <c r="D25" s="56">
        <v>247656042.30000001</v>
      </c>
      <c r="E25" s="56">
        <v>181583871.34999999</v>
      </c>
      <c r="F25" s="56">
        <v>307169985.73000002</v>
      </c>
      <c r="G25" s="56">
        <v>304315338.49000001</v>
      </c>
      <c r="H25" s="56">
        <v>218491749.28</v>
      </c>
      <c r="I25" s="56">
        <v>177457561.19999999</v>
      </c>
      <c r="J25" s="56">
        <v>136941189.25</v>
      </c>
      <c r="K25" s="56">
        <v>87174903.689999998</v>
      </c>
    </row>
    <row r="26" spans="1:11" x14ac:dyDescent="0.25">
      <c r="A26" s="1" t="s">
        <v>582</v>
      </c>
      <c r="B26" s="56">
        <v>164007.07</v>
      </c>
      <c r="C26" s="56">
        <v>478211.55</v>
      </c>
      <c r="D26" s="56">
        <v>511912.33999999997</v>
      </c>
      <c r="E26" s="56">
        <v>436063.37</v>
      </c>
      <c r="F26" s="56">
        <v>622210.17000000004</v>
      </c>
      <c r="G26" s="56">
        <v>960723.89999999991</v>
      </c>
      <c r="H26" s="56">
        <v>554779.19999999995</v>
      </c>
      <c r="I26" s="56">
        <v>853012.37</v>
      </c>
      <c r="J26" s="56">
        <v>806841.22</v>
      </c>
      <c r="K26" s="56">
        <v>943407.78</v>
      </c>
    </row>
    <row r="27" spans="1:11" x14ac:dyDescent="0.25">
      <c r="A27" s="1" t="s">
        <v>583</v>
      </c>
      <c r="B27" s="56">
        <v>773249540.38</v>
      </c>
      <c r="C27" s="56">
        <v>711596409.20000005</v>
      </c>
      <c r="D27" s="56">
        <v>307245982.46000004</v>
      </c>
      <c r="E27" s="56">
        <v>199206612.91</v>
      </c>
      <c r="F27" s="56">
        <v>350101607.76999998</v>
      </c>
      <c r="G27" s="56">
        <v>336547419.06</v>
      </c>
      <c r="H27" s="56">
        <v>251918679.81</v>
      </c>
      <c r="I27" s="56">
        <v>226801556.28999999</v>
      </c>
      <c r="J27" s="56">
        <v>205679752.31</v>
      </c>
      <c r="K27" s="56">
        <v>177659542.19</v>
      </c>
    </row>
    <row r="28" spans="1:11" x14ac:dyDescent="0.25">
      <c r="A28" s="1" t="s">
        <v>584</v>
      </c>
      <c r="B28" s="56"/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</row>
    <row r="29" spans="1:11" x14ac:dyDescent="0.25">
      <c r="A29" s="1" t="s">
        <v>585</v>
      </c>
      <c r="B29" s="56"/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</row>
    <row r="30" spans="1:11" x14ac:dyDescent="0.25"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5">
      <c r="A31" s="21" t="s">
        <v>586</v>
      </c>
      <c r="B31" s="57">
        <v>5157001429.1699991</v>
      </c>
      <c r="C31" s="57">
        <v>4435674554.2599993</v>
      </c>
      <c r="D31" s="57">
        <v>3434452214.6400008</v>
      </c>
      <c r="E31" s="57">
        <v>3089624088.0300002</v>
      </c>
      <c r="F31" s="57">
        <v>4157369625.0100002</v>
      </c>
      <c r="G31" s="57">
        <v>5124235060.0200005</v>
      </c>
      <c r="H31" s="57">
        <v>3817165283.1399999</v>
      </c>
      <c r="I31" s="57">
        <v>2978748571.54</v>
      </c>
      <c r="J31" s="57">
        <v>2260054866.7900004</v>
      </c>
      <c r="K31" s="57">
        <v>1496824679.24</v>
      </c>
    </row>
    <row r="33" spans="1:1" x14ac:dyDescent="0.25">
      <c r="A33" s="1" t="s">
        <v>6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zoomScale="70" zoomScaleNormal="70"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11" width="14.7109375" style="9" customWidth="1"/>
    <col min="12" max="16384" width="11.5703125" style="1"/>
  </cols>
  <sheetData>
    <row r="1" spans="1:11" x14ac:dyDescent="0.25">
      <c r="A1" s="2" t="s">
        <v>747</v>
      </c>
    </row>
    <row r="2" spans="1:11" x14ac:dyDescent="0.25">
      <c r="A2" s="1" t="s">
        <v>526</v>
      </c>
    </row>
    <row r="4" spans="1:11" x14ac:dyDescent="0.25">
      <c r="A4" s="107" t="s">
        <v>744</v>
      </c>
      <c r="B4" s="108">
        <v>2007</v>
      </c>
      <c r="C4" s="108">
        <v>2008</v>
      </c>
      <c r="D4" s="108">
        <v>2009</v>
      </c>
      <c r="E4" s="108">
        <v>2010</v>
      </c>
      <c r="F4" s="108">
        <v>2011</v>
      </c>
      <c r="G4" s="108">
        <v>2012</v>
      </c>
      <c r="H4" s="108">
        <v>2013</v>
      </c>
      <c r="I4" s="108">
        <v>2014</v>
      </c>
      <c r="J4" s="108">
        <v>2015</v>
      </c>
      <c r="K4" s="108">
        <v>2016</v>
      </c>
    </row>
    <row r="5" spans="1:11" x14ac:dyDescent="0.25">
      <c r="A5" s="1" t="s">
        <v>561</v>
      </c>
      <c r="B5" s="56">
        <v>72611</v>
      </c>
      <c r="C5" s="56">
        <v>134260</v>
      </c>
      <c r="D5" s="56">
        <v>4436</v>
      </c>
      <c r="E5" s="56">
        <v>4468</v>
      </c>
      <c r="F5" s="56">
        <v>923</v>
      </c>
      <c r="G5" s="56">
        <v>39</v>
      </c>
      <c r="H5" s="56">
        <v>48</v>
      </c>
      <c r="I5" s="56">
        <v>58</v>
      </c>
      <c r="J5" s="56">
        <v>74.92</v>
      </c>
      <c r="K5" s="56">
        <v>61.78</v>
      </c>
    </row>
    <row r="6" spans="1:11" x14ac:dyDescent="0.25">
      <c r="A6" s="1" t="s">
        <v>562</v>
      </c>
      <c r="B6" s="56">
        <v>4425189</v>
      </c>
      <c r="C6" s="56">
        <v>5169377</v>
      </c>
      <c r="D6" s="56">
        <v>1914984</v>
      </c>
      <c r="E6" s="56">
        <v>4392094</v>
      </c>
      <c r="F6" s="56">
        <v>5143777</v>
      </c>
      <c r="G6" s="56">
        <v>2307836</v>
      </c>
      <c r="H6" s="56">
        <v>3591939</v>
      </c>
      <c r="I6" s="56">
        <v>2794537</v>
      </c>
      <c r="J6" s="56">
        <v>3593649.19</v>
      </c>
      <c r="K6" s="56">
        <v>64479376.629999995</v>
      </c>
    </row>
    <row r="7" spans="1:11" x14ac:dyDescent="0.25">
      <c r="A7" s="1" t="s">
        <v>563</v>
      </c>
      <c r="B7" s="56">
        <v>3107405</v>
      </c>
      <c r="C7" s="56">
        <v>2377545</v>
      </c>
      <c r="D7" s="56">
        <v>454836</v>
      </c>
      <c r="E7" s="56">
        <v>140127</v>
      </c>
      <c r="F7" s="56">
        <v>630930</v>
      </c>
      <c r="G7" s="56">
        <v>1467003</v>
      </c>
      <c r="H7" s="56">
        <v>2311448</v>
      </c>
      <c r="I7" s="56">
        <v>465201</v>
      </c>
      <c r="J7" s="56">
        <v>1873625.73</v>
      </c>
      <c r="K7" s="56">
        <v>5593507.0299999993</v>
      </c>
    </row>
    <row r="8" spans="1:11" x14ac:dyDescent="0.25">
      <c r="A8" s="1" t="s">
        <v>564</v>
      </c>
      <c r="B8" s="56">
        <v>15152960</v>
      </c>
      <c r="C8" s="56">
        <v>32353502</v>
      </c>
      <c r="D8" s="56">
        <v>37677744</v>
      </c>
      <c r="E8" s="56">
        <v>47817208</v>
      </c>
      <c r="F8" s="56">
        <v>62327359</v>
      </c>
      <c r="G8" s="56">
        <v>34047458</v>
      </c>
      <c r="H8" s="56">
        <v>28469309</v>
      </c>
      <c r="I8" s="56">
        <v>61205266</v>
      </c>
      <c r="J8" s="56">
        <v>70970669.489999995</v>
      </c>
      <c r="K8" s="56">
        <v>346070142.09000003</v>
      </c>
    </row>
    <row r="9" spans="1:11" x14ac:dyDescent="0.25">
      <c r="A9" s="1" t="s">
        <v>565</v>
      </c>
      <c r="B9" s="56">
        <v>2142750</v>
      </c>
      <c r="C9" s="56">
        <v>2987536</v>
      </c>
      <c r="D9" s="56">
        <v>5680483</v>
      </c>
      <c r="E9" s="56">
        <v>14009728</v>
      </c>
      <c r="F9" s="56">
        <v>27428581</v>
      </c>
      <c r="G9" s="56">
        <v>11305525</v>
      </c>
      <c r="H9" s="56">
        <v>8838112</v>
      </c>
      <c r="I9" s="56">
        <v>9143440</v>
      </c>
      <c r="J9" s="56">
        <v>10431709.24</v>
      </c>
      <c r="K9" s="56">
        <v>13828411.4</v>
      </c>
    </row>
    <row r="10" spans="1:11" x14ac:dyDescent="0.25">
      <c r="A10" s="1" t="s">
        <v>566</v>
      </c>
      <c r="B10" s="56">
        <v>229753</v>
      </c>
      <c r="C10" s="56">
        <v>603619</v>
      </c>
      <c r="D10" s="56">
        <v>14610064</v>
      </c>
      <c r="E10" s="56">
        <v>57124732</v>
      </c>
      <c r="F10" s="56">
        <v>89462978</v>
      </c>
      <c r="G10" s="56">
        <v>54639955</v>
      </c>
      <c r="H10" s="56">
        <v>85457657</v>
      </c>
      <c r="I10" s="56">
        <v>43509723</v>
      </c>
      <c r="J10" s="56">
        <v>37939895.130000003</v>
      </c>
      <c r="K10" s="56">
        <v>39867955.800000004</v>
      </c>
    </row>
    <row r="11" spans="1:11" x14ac:dyDescent="0.25">
      <c r="A11" s="1" t="s">
        <v>567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x14ac:dyDescent="0.25">
      <c r="A12" s="1" t="s">
        <v>568</v>
      </c>
      <c r="B12" s="56">
        <v>0</v>
      </c>
      <c r="C12" s="56">
        <v>0</v>
      </c>
      <c r="D12" s="56">
        <v>0</v>
      </c>
      <c r="E12" s="56">
        <v>19385830</v>
      </c>
      <c r="F12" s="56">
        <v>39996699</v>
      </c>
      <c r="G12" s="56">
        <v>28282072</v>
      </c>
      <c r="H12" s="56">
        <v>21311417</v>
      </c>
      <c r="I12" s="56">
        <v>38022772</v>
      </c>
      <c r="J12" s="56">
        <v>91040799.520000011</v>
      </c>
      <c r="K12" s="56">
        <v>108135667.40000001</v>
      </c>
    </row>
    <row r="13" spans="1:11" x14ac:dyDescent="0.25">
      <c r="A13" s="1" t="s">
        <v>569</v>
      </c>
      <c r="B13" s="56">
        <v>8007180</v>
      </c>
      <c r="C13" s="56">
        <v>13695532</v>
      </c>
      <c r="D13" s="56">
        <v>7409606</v>
      </c>
      <c r="E13" s="56">
        <v>11902860</v>
      </c>
      <c r="F13" s="56">
        <v>21536755</v>
      </c>
      <c r="G13" s="56">
        <v>7169662</v>
      </c>
      <c r="H13" s="56">
        <v>6575704</v>
      </c>
      <c r="I13" s="56">
        <v>6097305</v>
      </c>
      <c r="J13" s="56">
        <v>7386627.25</v>
      </c>
      <c r="K13" s="56">
        <v>4262079.09</v>
      </c>
    </row>
    <row r="14" spans="1:11" x14ac:dyDescent="0.25">
      <c r="A14" s="1" t="s">
        <v>570</v>
      </c>
      <c r="B14" s="56">
        <v>3478684</v>
      </c>
      <c r="C14" s="56">
        <v>1932104</v>
      </c>
      <c r="D14" s="56">
        <v>925949</v>
      </c>
      <c r="E14" s="56">
        <v>1421240</v>
      </c>
      <c r="F14" s="56">
        <v>2460403</v>
      </c>
      <c r="G14" s="56">
        <v>1312787</v>
      </c>
      <c r="H14" s="56">
        <v>1350610</v>
      </c>
      <c r="I14" s="56">
        <v>1417405</v>
      </c>
      <c r="J14" s="56">
        <v>1940862.95</v>
      </c>
      <c r="K14" s="56">
        <v>1996555.1700000002</v>
      </c>
    </row>
    <row r="15" spans="1:11" x14ac:dyDescent="0.25">
      <c r="A15" s="1" t="s">
        <v>571</v>
      </c>
      <c r="B15" s="56">
        <v>7924234</v>
      </c>
      <c r="C15" s="56">
        <v>11287173</v>
      </c>
      <c r="D15" s="56">
        <v>8048300</v>
      </c>
      <c r="E15" s="56">
        <v>12491671</v>
      </c>
      <c r="F15" s="56">
        <v>28657841</v>
      </c>
      <c r="G15" s="56">
        <v>50162706</v>
      </c>
      <c r="H15" s="56">
        <v>39303662</v>
      </c>
      <c r="I15" s="56">
        <v>48393448</v>
      </c>
      <c r="J15" s="56">
        <v>12316881.129999999</v>
      </c>
      <c r="K15" s="56">
        <v>10090881.529999999</v>
      </c>
    </row>
    <row r="16" spans="1:11" x14ac:dyDescent="0.25">
      <c r="A16" s="1" t="s">
        <v>572</v>
      </c>
      <c r="B16" s="56">
        <v>41214042</v>
      </c>
      <c r="C16" s="56">
        <v>28059807</v>
      </c>
      <c r="D16" s="56">
        <v>20609806</v>
      </c>
      <c r="E16" s="56">
        <v>35561680</v>
      </c>
      <c r="F16" s="56">
        <v>51439201</v>
      </c>
      <c r="G16" s="56">
        <v>14513337</v>
      </c>
      <c r="H16" s="56">
        <v>22211870</v>
      </c>
      <c r="I16" s="56">
        <v>4771452</v>
      </c>
      <c r="J16" s="56">
        <v>42233184.329999998</v>
      </c>
      <c r="K16" s="56">
        <v>23859437.209999997</v>
      </c>
    </row>
    <row r="17" spans="1:11" x14ac:dyDescent="0.25">
      <c r="A17" s="1" t="s">
        <v>573</v>
      </c>
      <c r="B17" s="56">
        <v>17551854</v>
      </c>
      <c r="C17" s="56">
        <v>23501267</v>
      </c>
      <c r="D17" s="56">
        <v>26089773</v>
      </c>
      <c r="E17" s="56">
        <v>41357775</v>
      </c>
      <c r="F17" s="56">
        <v>62079461</v>
      </c>
      <c r="G17" s="56">
        <v>46281459</v>
      </c>
      <c r="H17" s="56">
        <v>43177064</v>
      </c>
      <c r="I17" s="56">
        <v>35976682</v>
      </c>
      <c r="J17" s="56">
        <v>40327207.729999997</v>
      </c>
      <c r="K17" s="56">
        <v>38962430.539999999</v>
      </c>
    </row>
    <row r="18" spans="1:11" x14ac:dyDescent="0.25">
      <c r="A18" s="1" t="s">
        <v>574</v>
      </c>
      <c r="B18" s="56">
        <v>0</v>
      </c>
      <c r="C18" s="56">
        <v>0</v>
      </c>
      <c r="D18" s="56">
        <v>0</v>
      </c>
      <c r="E18" s="56">
        <v>25896</v>
      </c>
      <c r="F18" s="56">
        <v>124424</v>
      </c>
      <c r="G18" s="56">
        <v>29154</v>
      </c>
      <c r="H18" s="56">
        <v>0</v>
      </c>
      <c r="I18" s="56">
        <v>0</v>
      </c>
      <c r="J18" s="56">
        <v>0</v>
      </c>
      <c r="K18" s="56">
        <v>0</v>
      </c>
    </row>
    <row r="19" spans="1:11" x14ac:dyDescent="0.25">
      <c r="A19" s="1" t="s">
        <v>575</v>
      </c>
      <c r="B19" s="56">
        <v>45075171</v>
      </c>
      <c r="C19" s="56">
        <v>42749832</v>
      </c>
      <c r="D19" s="56">
        <v>18927527</v>
      </c>
      <c r="E19" s="56">
        <v>35863622</v>
      </c>
      <c r="F19" s="56">
        <v>69320655</v>
      </c>
      <c r="G19" s="56">
        <v>26921423</v>
      </c>
      <c r="H19" s="56">
        <v>29843264</v>
      </c>
      <c r="I19" s="56">
        <v>24527570</v>
      </c>
      <c r="J19" s="56">
        <v>40962473.659999996</v>
      </c>
      <c r="K19" s="56">
        <v>28250435.450000003</v>
      </c>
    </row>
    <row r="20" spans="1:11" x14ac:dyDescent="0.25">
      <c r="A20" s="1" t="s">
        <v>576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</row>
    <row r="21" spans="1:11" x14ac:dyDescent="0.25">
      <c r="A21" s="1" t="s">
        <v>577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</row>
    <row r="22" spans="1:11" x14ac:dyDescent="0.25">
      <c r="A22" s="1" t="s">
        <v>578</v>
      </c>
      <c r="B22" s="56">
        <v>95313610</v>
      </c>
      <c r="C22" s="56">
        <v>104590058</v>
      </c>
      <c r="D22" s="56">
        <v>55321786</v>
      </c>
      <c r="E22" s="56">
        <v>93874114</v>
      </c>
      <c r="F22" s="56">
        <v>102567807</v>
      </c>
      <c r="G22" s="56">
        <v>88816447</v>
      </c>
      <c r="H22" s="56">
        <v>58598499</v>
      </c>
      <c r="I22" s="56">
        <v>49229991</v>
      </c>
      <c r="J22" s="56">
        <v>50191725.279999994</v>
      </c>
      <c r="K22" s="56">
        <v>31014915.91</v>
      </c>
    </row>
    <row r="23" spans="1:11" x14ac:dyDescent="0.25">
      <c r="A23" s="1" t="s">
        <v>579</v>
      </c>
      <c r="B23" s="56">
        <v>92382902</v>
      </c>
      <c r="C23" s="56">
        <v>57814651</v>
      </c>
      <c r="D23" s="56">
        <v>31390469</v>
      </c>
      <c r="E23" s="56">
        <v>52135742</v>
      </c>
      <c r="F23" s="56">
        <v>75166609</v>
      </c>
      <c r="G23" s="56">
        <v>24788149</v>
      </c>
      <c r="H23" s="56">
        <v>32663590</v>
      </c>
      <c r="I23" s="56">
        <v>15509637</v>
      </c>
      <c r="J23" s="56">
        <v>41367240.32</v>
      </c>
      <c r="K23" s="56">
        <v>21140128.490000002</v>
      </c>
    </row>
    <row r="24" spans="1:11" x14ac:dyDescent="0.25">
      <c r="A24" s="1" t="s">
        <v>580</v>
      </c>
      <c r="B24" s="56">
        <v>759</v>
      </c>
      <c r="C24" s="56">
        <v>913</v>
      </c>
      <c r="D24" s="56">
        <v>0</v>
      </c>
      <c r="E24" s="56">
        <v>1291</v>
      </c>
      <c r="F24" s="56">
        <v>168584</v>
      </c>
      <c r="G24" s="56">
        <v>127077</v>
      </c>
      <c r="H24" s="56">
        <v>172335</v>
      </c>
      <c r="I24" s="56">
        <v>288123</v>
      </c>
      <c r="J24" s="56">
        <v>296383.94</v>
      </c>
      <c r="K24" s="56">
        <v>617143.41</v>
      </c>
    </row>
    <row r="25" spans="1:11" x14ac:dyDescent="0.25">
      <c r="A25" s="1" t="s">
        <v>581</v>
      </c>
      <c r="B25" s="56">
        <v>36685326</v>
      </c>
      <c r="C25" s="56">
        <v>62394204</v>
      </c>
      <c r="D25" s="56">
        <v>38500189</v>
      </c>
      <c r="E25" s="56">
        <v>64903313</v>
      </c>
      <c r="F25" s="56">
        <v>76674845</v>
      </c>
      <c r="G25" s="56">
        <v>59113704</v>
      </c>
      <c r="H25" s="56">
        <v>46641569</v>
      </c>
      <c r="I25" s="56">
        <v>49023865</v>
      </c>
      <c r="J25" s="56">
        <v>26760661.670000002</v>
      </c>
      <c r="K25" s="56">
        <v>19687433.66</v>
      </c>
    </row>
    <row r="26" spans="1:11" x14ac:dyDescent="0.25">
      <c r="A26" s="1" t="s">
        <v>582</v>
      </c>
      <c r="B26" s="56">
        <v>11504</v>
      </c>
      <c r="C26" s="56">
        <v>14992</v>
      </c>
      <c r="D26" s="56">
        <v>15561</v>
      </c>
      <c r="E26" s="56">
        <v>19786</v>
      </c>
      <c r="F26" s="56">
        <v>70114</v>
      </c>
      <c r="G26" s="56">
        <v>103084</v>
      </c>
      <c r="H26" s="56">
        <v>108145</v>
      </c>
      <c r="I26" s="56">
        <v>159648</v>
      </c>
      <c r="J26" s="56">
        <v>293277.71999999997</v>
      </c>
      <c r="K26" s="56">
        <v>252898.46</v>
      </c>
    </row>
    <row r="27" spans="1:11" x14ac:dyDescent="0.25">
      <c r="A27" s="1" t="s">
        <v>583</v>
      </c>
      <c r="B27" s="56">
        <v>106142170</v>
      </c>
      <c r="C27" s="56">
        <v>84725432</v>
      </c>
      <c r="D27" s="56">
        <v>40792981</v>
      </c>
      <c r="E27" s="56">
        <v>74792785</v>
      </c>
      <c r="F27" s="56">
        <v>105784527</v>
      </c>
      <c r="G27" s="56">
        <v>45183308</v>
      </c>
      <c r="H27" s="56">
        <v>48204769</v>
      </c>
      <c r="I27" s="56">
        <v>47222397</v>
      </c>
      <c r="J27" s="56">
        <v>47376779.530000001</v>
      </c>
      <c r="K27" s="56">
        <v>30387711.219999999</v>
      </c>
    </row>
    <row r="28" spans="1:11" x14ac:dyDescent="0.25">
      <c r="A28" s="1" t="s">
        <v>584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</row>
    <row r="29" spans="1:11" x14ac:dyDescent="0.25">
      <c r="A29" s="1" t="s">
        <v>585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</row>
    <row r="30" spans="1:11" x14ac:dyDescent="0.25"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5">
      <c r="A31" s="21" t="s">
        <v>586</v>
      </c>
      <c r="B31" s="57">
        <v>478918104</v>
      </c>
      <c r="C31" s="57">
        <v>474391804</v>
      </c>
      <c r="D31" s="57">
        <v>308374494</v>
      </c>
      <c r="E31" s="57">
        <v>567225962</v>
      </c>
      <c r="F31" s="57">
        <v>821042473</v>
      </c>
      <c r="G31" s="57">
        <v>496572185</v>
      </c>
      <c r="H31" s="57">
        <v>478831011</v>
      </c>
      <c r="I31" s="57">
        <v>437758520</v>
      </c>
      <c r="J31" s="57">
        <v>527303728.73000002</v>
      </c>
      <c r="K31" s="57">
        <v>788497172.26999998</v>
      </c>
    </row>
    <row r="33" spans="1:1" x14ac:dyDescent="0.25">
      <c r="A33" s="1" t="s">
        <v>6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4"/>
  <sheetViews>
    <sheetView zoomScale="70" zoomScaleNormal="70" workbookViewId="0">
      <selection activeCell="I33" sqref="I33"/>
    </sheetView>
  </sheetViews>
  <sheetFormatPr baseColWidth="10" defaultColWidth="11.5703125" defaultRowHeight="12" x14ac:dyDescent="0.2"/>
  <cols>
    <col min="1" max="1" width="21" style="1" customWidth="1"/>
    <col min="2" max="11" width="14.7109375" style="9" customWidth="1"/>
    <col min="12" max="16384" width="11.5703125" style="1"/>
  </cols>
  <sheetData>
    <row r="1" spans="1:11" x14ac:dyDescent="0.25">
      <c r="A1" s="2" t="s">
        <v>748</v>
      </c>
    </row>
    <row r="2" spans="1:11" x14ac:dyDescent="0.25">
      <c r="A2" s="1" t="s">
        <v>527</v>
      </c>
    </row>
    <row r="4" spans="1:11" x14ac:dyDescent="0.25">
      <c r="A4" s="107" t="s">
        <v>744</v>
      </c>
      <c r="B4" s="108">
        <v>2007</v>
      </c>
      <c r="C4" s="108">
        <v>2008</v>
      </c>
      <c r="D4" s="108">
        <v>2009</v>
      </c>
      <c r="E4" s="108">
        <v>2010</v>
      </c>
      <c r="F4" s="108">
        <v>2011</v>
      </c>
      <c r="G4" s="108">
        <v>2012</v>
      </c>
      <c r="H4" s="108">
        <v>2013</v>
      </c>
      <c r="I4" s="108">
        <v>2014</v>
      </c>
      <c r="J4" s="108">
        <v>2015</v>
      </c>
      <c r="K4" s="108">
        <v>2016</v>
      </c>
    </row>
    <row r="5" spans="1:11" ht="10.15" customHeight="1" x14ac:dyDescent="0.25">
      <c r="A5" s="1" t="s">
        <v>561</v>
      </c>
      <c r="B5" s="56">
        <v>1334328.8898</v>
      </c>
      <c r="C5" s="56">
        <v>1885446.8577241739</v>
      </c>
      <c r="D5" s="56">
        <v>2604136.0375251225</v>
      </c>
      <c r="E5" s="56">
        <v>2802081.8990824148</v>
      </c>
      <c r="F5" s="56">
        <v>2758912.084381836</v>
      </c>
      <c r="G5" s="56">
        <v>2598937.7619712553</v>
      </c>
      <c r="H5" s="56">
        <v>1825791.6429200002</v>
      </c>
      <c r="I5" s="56">
        <v>1956936.3164799998</v>
      </c>
      <c r="J5" s="56">
        <v>2181076.9615000002</v>
      </c>
      <c r="K5" s="56">
        <v>1373174.4219199999</v>
      </c>
    </row>
    <row r="6" spans="1:11" ht="10.15" customHeight="1" x14ac:dyDescent="0.25">
      <c r="A6" s="1" t="s">
        <v>562</v>
      </c>
      <c r="B6" s="56">
        <v>6919692.0354999993</v>
      </c>
      <c r="C6" s="56">
        <v>7656222.469328573</v>
      </c>
      <c r="D6" s="56">
        <v>7271730.0195494294</v>
      </c>
      <c r="E6" s="56">
        <v>8097946.9850280313</v>
      </c>
      <c r="F6" s="56">
        <v>9392414.2086814065</v>
      </c>
      <c r="G6" s="56">
        <v>10256307.121006878</v>
      </c>
      <c r="H6" s="56">
        <v>12277707.738180002</v>
      </c>
      <c r="I6" s="56">
        <v>13685005.948799999</v>
      </c>
      <c r="J6" s="56">
        <v>16128823.085964302</v>
      </c>
      <c r="K6" s="56">
        <v>16608974.184700001</v>
      </c>
    </row>
    <row r="7" spans="1:11" ht="10.15" customHeight="1" x14ac:dyDescent="0.25">
      <c r="A7" s="1" t="s">
        <v>563</v>
      </c>
      <c r="B7" s="56">
        <v>4369043.9093000004</v>
      </c>
      <c r="C7" s="56">
        <v>7312841.2329840008</v>
      </c>
      <c r="D7" s="56">
        <v>4901382.6419947008</v>
      </c>
      <c r="E7" s="56">
        <v>6571717.9971504146</v>
      </c>
      <c r="F7" s="56">
        <v>7718362.3780964613</v>
      </c>
      <c r="G7" s="56">
        <v>7755266.2230911357</v>
      </c>
      <c r="H7" s="56">
        <v>9241030.0819799993</v>
      </c>
      <c r="I7" s="56">
        <v>9635277.1273599993</v>
      </c>
      <c r="J7" s="56">
        <v>10886734.440749506</v>
      </c>
      <c r="K7" s="56">
        <v>10930052.332920002</v>
      </c>
    </row>
    <row r="8" spans="1:11" ht="10.15" customHeight="1" x14ac:dyDescent="0.25">
      <c r="A8" s="1" t="s">
        <v>564</v>
      </c>
      <c r="B8" s="56">
        <v>11322521.297599999</v>
      </c>
      <c r="C8" s="56">
        <v>11777471.507764734</v>
      </c>
      <c r="D8" s="56">
        <v>13171182.898758335</v>
      </c>
      <c r="E8" s="56">
        <v>17153291.72868719</v>
      </c>
      <c r="F8" s="56">
        <v>18448408.87328168</v>
      </c>
      <c r="G8" s="56">
        <v>18923925.400259413</v>
      </c>
      <c r="H8" s="56">
        <v>21230830.52208</v>
      </c>
      <c r="I8" s="56">
        <v>20798111.013280001</v>
      </c>
      <c r="J8" s="56">
        <v>25913730.64844257</v>
      </c>
      <c r="K8" s="56">
        <v>26892128.792280003</v>
      </c>
    </row>
    <row r="9" spans="1:11" ht="10.15" customHeight="1" x14ac:dyDescent="0.25">
      <c r="A9" s="1" t="s">
        <v>565</v>
      </c>
      <c r="B9" s="56">
        <v>5826158.8182999995</v>
      </c>
      <c r="C9" s="56">
        <v>6863988.4434866421</v>
      </c>
      <c r="D9" s="56">
        <v>4986369.0543342577</v>
      </c>
      <c r="E9" s="56">
        <v>7957769.1972676329</v>
      </c>
      <c r="F9" s="56">
        <v>8454082.1447049789</v>
      </c>
      <c r="G9" s="56">
        <v>9082065.8306906074</v>
      </c>
      <c r="H9" s="56">
        <v>9929504.8179599997</v>
      </c>
      <c r="I9" s="56">
        <v>10169321.679839998</v>
      </c>
      <c r="J9" s="56">
        <v>11031189.389992861</v>
      </c>
      <c r="K9" s="56">
        <v>10411213.027980002</v>
      </c>
    </row>
    <row r="10" spans="1:11" ht="10.15" customHeight="1" x14ac:dyDescent="0.25">
      <c r="A10" s="1" t="s">
        <v>566</v>
      </c>
      <c r="B10" s="56">
        <v>9335281.2338999994</v>
      </c>
      <c r="C10" s="56">
        <v>13324471.013770783</v>
      </c>
      <c r="D10" s="56">
        <v>13318849.086986749</v>
      </c>
      <c r="E10" s="56">
        <v>15049567.406510746</v>
      </c>
      <c r="F10" s="56">
        <v>15557516.712760732</v>
      </c>
      <c r="G10" s="56">
        <v>15852389.235077644</v>
      </c>
      <c r="H10" s="56">
        <v>15830478.344440002</v>
      </c>
      <c r="I10" s="56">
        <v>16642735.962239999</v>
      </c>
      <c r="J10" s="56">
        <v>17557258.990963858</v>
      </c>
      <c r="K10" s="56">
        <v>15929663.727979999</v>
      </c>
    </row>
    <row r="11" spans="1:11" ht="10.15" customHeight="1" x14ac:dyDescent="0.25">
      <c r="A11" s="1" t="s">
        <v>567</v>
      </c>
      <c r="B11" s="56">
        <v>10589.5118</v>
      </c>
      <c r="C11" s="56">
        <v>11300.060776316483</v>
      </c>
      <c r="D11" s="56">
        <v>11245.963526444284</v>
      </c>
      <c r="E11" s="56">
        <v>22428.265658171251</v>
      </c>
      <c r="F11" s="56">
        <v>5088.0357128230453</v>
      </c>
      <c r="G11" s="56">
        <v>7579.0649344109852</v>
      </c>
      <c r="H11" s="56">
        <v>17516.543239999999</v>
      </c>
      <c r="I11" s="56">
        <v>13644.296479999999</v>
      </c>
      <c r="J11" s="56">
        <v>32464.558280000001</v>
      </c>
      <c r="K11" s="56">
        <v>23135.928520000001</v>
      </c>
    </row>
    <row r="12" spans="1:11" ht="10.15" customHeight="1" x14ac:dyDescent="0.25">
      <c r="A12" s="1" t="s">
        <v>568</v>
      </c>
      <c r="B12" s="56">
        <v>6483400.4341000002</v>
      </c>
      <c r="C12" s="56">
        <v>8335537.8569511361</v>
      </c>
      <c r="D12" s="56">
        <v>8329096.1438863734</v>
      </c>
      <c r="E12" s="56">
        <v>7606100.1849861285</v>
      </c>
      <c r="F12" s="56">
        <v>9659696.4300015625</v>
      </c>
      <c r="G12" s="56">
        <v>10939122.498419806</v>
      </c>
      <c r="H12" s="56">
        <v>12387522.480200002</v>
      </c>
      <c r="I12" s="56">
        <v>11999324.112959998</v>
      </c>
      <c r="J12" s="56">
        <v>13624297.120202912</v>
      </c>
      <c r="K12" s="56">
        <v>12975229.35682</v>
      </c>
    </row>
    <row r="13" spans="1:11" ht="10.15" customHeight="1" x14ac:dyDescent="0.25">
      <c r="A13" s="1" t="s">
        <v>569</v>
      </c>
      <c r="B13" s="56">
        <v>5187684.9021999994</v>
      </c>
      <c r="C13" s="56">
        <v>5581649.2709796997</v>
      </c>
      <c r="D13" s="56">
        <v>5155731.3510648236</v>
      </c>
      <c r="E13" s="56">
        <v>5154738.7779010274</v>
      </c>
      <c r="F13" s="56">
        <v>7840591.8007516256</v>
      </c>
      <c r="G13" s="56">
        <v>7771474.6991853416</v>
      </c>
      <c r="H13" s="56">
        <v>8466063.7667800002</v>
      </c>
      <c r="I13" s="56">
        <v>8703169.9118399993</v>
      </c>
      <c r="J13" s="56">
        <v>9920096.3440767042</v>
      </c>
      <c r="K13" s="56">
        <v>10210179.848659998</v>
      </c>
    </row>
    <row r="14" spans="1:11" ht="10.15" customHeight="1" x14ac:dyDescent="0.25">
      <c r="A14" s="1" t="s">
        <v>570</v>
      </c>
      <c r="B14" s="56">
        <v>1440888.0593999999</v>
      </c>
      <c r="C14" s="56">
        <v>2463420.5479415776</v>
      </c>
      <c r="D14" s="56">
        <v>1329665.642055142</v>
      </c>
      <c r="E14" s="56">
        <v>1515454.0002538557</v>
      </c>
      <c r="F14" s="56">
        <v>1702369.8013526185</v>
      </c>
      <c r="G14" s="56">
        <v>2326784.9731547069</v>
      </c>
      <c r="H14" s="56">
        <v>2581905.7791999998</v>
      </c>
      <c r="I14" s="56">
        <v>2938348.1512000002</v>
      </c>
      <c r="J14" s="56">
        <v>3535871.7847857946</v>
      </c>
      <c r="K14" s="56">
        <v>3132112.7838400002</v>
      </c>
    </row>
    <row r="15" spans="1:11" ht="10.15" customHeight="1" x14ac:dyDescent="0.25">
      <c r="A15" s="1" t="s">
        <v>571</v>
      </c>
      <c r="B15" s="56">
        <v>2607409.8925999999</v>
      </c>
      <c r="C15" s="56">
        <v>3429872.9844797268</v>
      </c>
      <c r="D15" s="56">
        <v>3060716.5959932036</v>
      </c>
      <c r="E15" s="56">
        <v>4025571.4172085314</v>
      </c>
      <c r="F15" s="56">
        <v>4414770.3028009674</v>
      </c>
      <c r="G15" s="56">
        <v>3968745.9335675007</v>
      </c>
      <c r="H15" s="56">
        <v>5200478.4551406</v>
      </c>
      <c r="I15" s="56">
        <v>5010835.9271999998</v>
      </c>
      <c r="J15" s="56">
        <v>7247308.4467009911</v>
      </c>
      <c r="K15" s="56">
        <v>6313896.7821199996</v>
      </c>
    </row>
    <row r="16" spans="1:11" ht="10.15" customHeight="1" x14ac:dyDescent="0.25">
      <c r="A16" s="1" t="s">
        <v>572</v>
      </c>
      <c r="B16" s="56">
        <v>4025802.9662999995</v>
      </c>
      <c r="C16" s="56">
        <v>4444856.7729877736</v>
      </c>
      <c r="D16" s="56">
        <v>4159594.2536357469</v>
      </c>
      <c r="E16" s="56">
        <v>6139814.2762503335</v>
      </c>
      <c r="F16" s="56">
        <v>6393963.5306224655</v>
      </c>
      <c r="G16" s="56">
        <v>7345486.7249576561</v>
      </c>
      <c r="H16" s="56">
        <v>7856575.2497799993</v>
      </c>
      <c r="I16" s="56">
        <v>8534969.0248000007</v>
      </c>
      <c r="J16" s="56">
        <v>8708975.1152234748</v>
      </c>
      <c r="K16" s="56">
        <v>10904883.95562</v>
      </c>
    </row>
    <row r="17" spans="1:11" ht="10.15" customHeight="1" x14ac:dyDescent="0.25">
      <c r="A17" s="1" t="s">
        <v>573</v>
      </c>
      <c r="B17" s="56">
        <v>7381306.7697999999</v>
      </c>
      <c r="C17" s="56">
        <v>9710945.0055526961</v>
      </c>
      <c r="D17" s="56">
        <v>10380841.300382096</v>
      </c>
      <c r="E17" s="56">
        <v>11409208.843352167</v>
      </c>
      <c r="F17" s="56">
        <v>12095515.775883485</v>
      </c>
      <c r="G17" s="56">
        <v>13367456.898452088</v>
      </c>
      <c r="H17" s="56">
        <v>13543384.77472</v>
      </c>
      <c r="I17" s="56">
        <v>14627549.89536</v>
      </c>
      <c r="J17" s="56">
        <v>16296320.475885883</v>
      </c>
      <c r="K17" s="56">
        <v>16060239.381591201</v>
      </c>
    </row>
    <row r="18" spans="1:11" ht="10.15" customHeight="1" x14ac:dyDescent="0.25">
      <c r="A18" s="1" t="s">
        <v>574</v>
      </c>
      <c r="B18" s="56">
        <v>595910.3578</v>
      </c>
      <c r="C18" s="56">
        <v>1059665.7928002398</v>
      </c>
      <c r="D18" s="56">
        <v>1423706.9451710866</v>
      </c>
      <c r="E18" s="56">
        <v>1521519.8981679007</v>
      </c>
      <c r="F18" s="56">
        <v>1790986.4947222113</v>
      </c>
      <c r="G18" s="56">
        <v>1734978.9298764425</v>
      </c>
      <c r="H18" s="56">
        <v>1644525.1435400001</v>
      </c>
      <c r="I18" s="56">
        <v>2044499.3359999999</v>
      </c>
      <c r="J18" s="56">
        <v>2820409.0690200003</v>
      </c>
      <c r="K18" s="56">
        <v>2951764.2245800002</v>
      </c>
    </row>
    <row r="19" spans="1:11" ht="10.15" customHeight="1" x14ac:dyDescent="0.25">
      <c r="A19" s="1" t="s">
        <v>575</v>
      </c>
      <c r="B19" s="56">
        <v>7605118.4699999997</v>
      </c>
      <c r="C19" s="56">
        <v>7667101.5063055521</v>
      </c>
      <c r="D19" s="56">
        <v>7801763.2186738746</v>
      </c>
      <c r="E19" s="56">
        <v>9431368.2414579075</v>
      </c>
      <c r="F19" s="56">
        <v>11380129.476038987</v>
      </c>
      <c r="G19" s="56">
        <v>11202302.463171164</v>
      </c>
      <c r="H19" s="56">
        <v>12173083.610840002</v>
      </c>
      <c r="I19" s="56">
        <v>13035986.717759999</v>
      </c>
      <c r="J19" s="56">
        <v>15291867.604836276</v>
      </c>
      <c r="K19" s="56">
        <v>15402522.523100002</v>
      </c>
    </row>
    <row r="20" spans="1:11" ht="10.15" customHeight="1" x14ac:dyDescent="0.25">
      <c r="A20" s="1" t="s">
        <v>576</v>
      </c>
      <c r="B20" s="56">
        <v>214350.89860000001</v>
      </c>
      <c r="C20" s="56">
        <v>418151.15014961758</v>
      </c>
      <c r="D20" s="56">
        <v>477062.15524675179</v>
      </c>
      <c r="E20" s="56">
        <v>114580.23345233868</v>
      </c>
      <c r="F20" s="56">
        <v>488981.38280839717</v>
      </c>
      <c r="G20" s="56">
        <v>589887.75891903555</v>
      </c>
      <c r="H20" s="56">
        <v>414056.74178000004</v>
      </c>
      <c r="I20" s="56">
        <v>465466.93167999998</v>
      </c>
      <c r="J20" s="56">
        <v>486812.70973999996</v>
      </c>
      <c r="K20" s="56">
        <v>109585.3505</v>
      </c>
    </row>
    <row r="21" spans="1:11" ht="10.15" customHeight="1" x14ac:dyDescent="0.25">
      <c r="A21" s="1" t="s">
        <v>577</v>
      </c>
      <c r="B21" s="56">
        <v>1411028.0541999999</v>
      </c>
      <c r="C21" s="56">
        <v>1503559.6201049828</v>
      </c>
      <c r="D21" s="56">
        <v>1815498.6870035345</v>
      </c>
      <c r="E21" s="56">
        <v>1929867.6567431935</v>
      </c>
      <c r="F21" s="56">
        <v>2087314.4489031448</v>
      </c>
      <c r="G21" s="56">
        <v>2339768.8466951731</v>
      </c>
      <c r="H21" s="56">
        <v>3449171.4610600001</v>
      </c>
      <c r="I21" s="56">
        <v>3695676.7881599995</v>
      </c>
      <c r="J21" s="56">
        <v>5477205.2553400006</v>
      </c>
      <c r="K21" s="56">
        <v>6304170.3641799996</v>
      </c>
    </row>
    <row r="22" spans="1:11" ht="10.15" customHeight="1" x14ac:dyDescent="0.25">
      <c r="A22" s="1" t="s">
        <v>578</v>
      </c>
      <c r="B22" s="56">
        <v>3597750.4802000001</v>
      </c>
      <c r="C22" s="56">
        <v>3869806.3761030934</v>
      </c>
      <c r="D22" s="56">
        <v>5234421.1746665835</v>
      </c>
      <c r="E22" s="56">
        <v>5892959.7344155908</v>
      </c>
      <c r="F22" s="56">
        <v>5043318.7105122404</v>
      </c>
      <c r="G22" s="56">
        <v>7083829.589219776</v>
      </c>
      <c r="H22" s="56">
        <v>6106276.6426799996</v>
      </c>
      <c r="I22" s="56">
        <v>5141307.7097599991</v>
      </c>
      <c r="J22" s="56">
        <v>4226999.2460777536</v>
      </c>
      <c r="K22" s="56">
        <v>5281046.0756200003</v>
      </c>
    </row>
    <row r="23" spans="1:11" ht="10.15" customHeight="1" x14ac:dyDescent="0.25">
      <c r="A23" s="1" t="s">
        <v>579</v>
      </c>
      <c r="B23" s="56">
        <v>3493547.6666999999</v>
      </c>
      <c r="C23" s="56">
        <v>3960317.6947935098</v>
      </c>
      <c r="D23" s="56">
        <v>3923245.1533731665</v>
      </c>
      <c r="E23" s="56">
        <v>4310321.7462664228</v>
      </c>
      <c r="F23" s="56">
        <v>4398577.190780038</v>
      </c>
      <c r="G23" s="56">
        <v>5657187.9169113589</v>
      </c>
      <c r="H23" s="56">
        <v>6066630.1240999997</v>
      </c>
      <c r="I23" s="56">
        <v>6336432.3414399996</v>
      </c>
      <c r="J23" s="56">
        <v>7168904.5220202953</v>
      </c>
      <c r="K23" s="56">
        <v>7826473.8304200005</v>
      </c>
    </row>
    <row r="24" spans="1:11" ht="10.15" customHeight="1" x14ac:dyDescent="0.25">
      <c r="A24" s="1" t="s">
        <v>580</v>
      </c>
      <c r="B24" s="56">
        <v>3680023.1386000002</v>
      </c>
      <c r="C24" s="56">
        <v>5402052.7953502769</v>
      </c>
      <c r="D24" s="56">
        <v>5344138.6462381808</v>
      </c>
      <c r="E24" s="56">
        <v>5285281.432479511</v>
      </c>
      <c r="F24" s="56">
        <v>5159013.5264978996</v>
      </c>
      <c r="G24" s="56">
        <v>6323145.0950636603</v>
      </c>
      <c r="H24" s="56">
        <v>6287323.9515400007</v>
      </c>
      <c r="I24" s="56">
        <v>7264707.2099199994</v>
      </c>
      <c r="J24" s="56">
        <v>8552181.8688560091</v>
      </c>
      <c r="K24" s="56">
        <v>7248979.5675000008</v>
      </c>
    </row>
    <row r="25" spans="1:11" ht="10.15" customHeight="1" x14ac:dyDescent="0.25">
      <c r="A25" s="1" t="s">
        <v>581</v>
      </c>
      <c r="B25" s="56">
        <v>6760651.2968999995</v>
      </c>
      <c r="C25" s="56">
        <v>7046240.7818319406</v>
      </c>
      <c r="D25" s="56">
        <v>7291241.7582965214</v>
      </c>
      <c r="E25" s="56">
        <v>14325726.961119816</v>
      </c>
      <c r="F25" s="56">
        <v>13516184.16526149</v>
      </c>
      <c r="G25" s="56">
        <v>13686427.053516259</v>
      </c>
      <c r="H25" s="56">
        <v>10491345.324599998</v>
      </c>
      <c r="I25" s="56">
        <v>11003674.13136</v>
      </c>
      <c r="J25" s="56">
        <v>13574740.937457208</v>
      </c>
      <c r="K25" s="56">
        <v>13102471.58938</v>
      </c>
    </row>
    <row r="26" spans="1:11" ht="10.15" customHeight="1" x14ac:dyDescent="0.25">
      <c r="A26" s="1" t="s">
        <v>582</v>
      </c>
      <c r="B26" s="56">
        <v>957333.37469999993</v>
      </c>
      <c r="C26" s="56">
        <v>1033820.424048265</v>
      </c>
      <c r="D26" s="56">
        <v>664529.97573027725</v>
      </c>
      <c r="E26" s="56">
        <v>927993.41310510365</v>
      </c>
      <c r="F26" s="56">
        <v>869382.4310984239</v>
      </c>
      <c r="G26" s="56">
        <v>949736.02802175866</v>
      </c>
      <c r="H26" s="56">
        <v>913443.64188000001</v>
      </c>
      <c r="I26" s="56">
        <v>2103074.92368</v>
      </c>
      <c r="J26" s="56">
        <v>1017700.4660600001</v>
      </c>
      <c r="K26" s="56">
        <v>1411218.1635200002</v>
      </c>
    </row>
    <row r="27" spans="1:11" ht="10.15" customHeight="1" x14ac:dyDescent="0.25">
      <c r="A27" s="1" t="s">
        <v>583</v>
      </c>
      <c r="B27" s="56">
        <v>2423457.9626000002</v>
      </c>
      <c r="C27" s="56">
        <v>3146142.814792308</v>
      </c>
      <c r="D27" s="56">
        <v>3207876.5915867663</v>
      </c>
      <c r="E27" s="56">
        <v>4802513.511701487</v>
      </c>
      <c r="F27" s="56">
        <v>4102959.3104283637</v>
      </c>
      <c r="G27" s="56">
        <v>4833596.6362122968</v>
      </c>
      <c r="H27" s="56">
        <v>4411779.5142200002</v>
      </c>
      <c r="I27" s="56">
        <v>5212809.5318400003</v>
      </c>
      <c r="J27" s="56">
        <v>6004016.6466623656</v>
      </c>
      <c r="K27" s="56">
        <v>5107766.3392599998</v>
      </c>
    </row>
    <row r="28" spans="1:11" ht="10.15" customHeight="1" x14ac:dyDescent="0.25">
      <c r="A28" s="1" t="s">
        <v>584</v>
      </c>
      <c r="B28" s="56">
        <v>10809.351299999998</v>
      </c>
      <c r="C28" s="56">
        <v>11310.414307878293</v>
      </c>
      <c r="D28" s="56">
        <v>12014.912377266814</v>
      </c>
      <c r="E28" s="56">
        <v>19463.666679419461</v>
      </c>
      <c r="F28" s="56">
        <v>19455.877442696172</v>
      </c>
      <c r="G28" s="56">
        <v>43553.030509609976</v>
      </c>
      <c r="H28" s="56">
        <v>55096.25740000001</v>
      </c>
      <c r="I28" s="56">
        <v>56406.394079999998</v>
      </c>
      <c r="J28" s="56">
        <v>56161.129980000005</v>
      </c>
      <c r="K28" s="56">
        <v>65519.100000000006</v>
      </c>
    </row>
    <row r="29" spans="1:11" ht="10.15" customHeight="1" x14ac:dyDescent="0.25">
      <c r="A29" s="1" t="s">
        <v>585</v>
      </c>
      <c r="B29" s="56">
        <v>92841.375</v>
      </c>
      <c r="C29" s="56">
        <v>28699.609274904571</v>
      </c>
      <c r="D29" s="56">
        <v>25915.892184152653</v>
      </c>
      <c r="E29" s="56">
        <v>46904.923492221176</v>
      </c>
      <c r="F29" s="56">
        <v>35251.343504267919</v>
      </c>
      <c r="G29" s="56">
        <v>74048.562939078285</v>
      </c>
      <c r="H29" s="56">
        <v>37294.849779999997</v>
      </c>
      <c r="I29" s="56">
        <v>40275</v>
      </c>
      <c r="J29" s="56">
        <v>41359.83698</v>
      </c>
      <c r="K29" s="56">
        <v>21688.921420000002</v>
      </c>
    </row>
    <row r="30" spans="1:11" x14ac:dyDescent="0.25"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5">
      <c r="A31" s="21" t="s">
        <v>586</v>
      </c>
      <c r="B31" s="57">
        <v>97086931.147199988</v>
      </c>
      <c r="C31" s="57">
        <v>117944893.00459036</v>
      </c>
      <c r="D31" s="57">
        <v>115901956.10024057</v>
      </c>
      <c r="E31" s="57">
        <v>142114192.39841759</v>
      </c>
      <c r="F31" s="57">
        <v>153333246.43703079</v>
      </c>
      <c r="G31" s="57">
        <v>164714004.27582407</v>
      </c>
      <c r="H31" s="57">
        <v>172438817.46004063</v>
      </c>
      <c r="I31" s="57">
        <v>181115546.38351998</v>
      </c>
      <c r="J31" s="57">
        <v>207782506.65579879</v>
      </c>
      <c r="K31" s="57">
        <v>206598090.57443118</v>
      </c>
    </row>
    <row r="34" spans="1:1" x14ac:dyDescent="0.25">
      <c r="A34" s="1" t="s">
        <v>6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8"/>
  <sheetViews>
    <sheetView workbookViewId="0">
      <selection activeCell="I33" sqref="I33"/>
    </sheetView>
  </sheetViews>
  <sheetFormatPr baseColWidth="10" defaultColWidth="11.5703125" defaultRowHeight="15" x14ac:dyDescent="0.25"/>
  <cols>
    <col min="1" max="2" width="11.5703125" style="189"/>
    <col min="3" max="7" width="18.140625" style="189" customWidth="1"/>
    <col min="8" max="16384" width="11.5703125" style="189"/>
  </cols>
  <sheetData>
    <row r="1" spans="1:7" x14ac:dyDescent="0.25">
      <c r="A1" s="196" t="s">
        <v>749</v>
      </c>
      <c r="B1" s="196"/>
      <c r="C1" s="196"/>
      <c r="D1" s="196"/>
      <c r="E1" s="196"/>
      <c r="F1" s="196"/>
    </row>
    <row r="2" spans="1:7" ht="14.45" x14ac:dyDescent="0.3">
      <c r="A2" s="196" t="s">
        <v>750</v>
      </c>
      <c r="B2" s="196"/>
      <c r="C2" s="196"/>
      <c r="D2" s="196"/>
      <c r="E2" s="196"/>
      <c r="F2" s="196"/>
    </row>
    <row r="4" spans="1:7" ht="22.5" x14ac:dyDescent="0.25">
      <c r="A4" s="193"/>
      <c r="B4" s="194" t="s">
        <v>751</v>
      </c>
      <c r="C4" s="193" t="s">
        <v>529</v>
      </c>
      <c r="D4" s="193" t="s">
        <v>752</v>
      </c>
      <c r="E4" s="195" t="s">
        <v>753</v>
      </c>
      <c r="F4" s="195" t="s">
        <v>754</v>
      </c>
      <c r="G4" s="195" t="s">
        <v>35</v>
      </c>
    </row>
    <row r="5" spans="1:7" ht="12" customHeight="1" x14ac:dyDescent="0.3">
      <c r="A5" s="171">
        <v>2011</v>
      </c>
      <c r="B5" s="172" t="s">
        <v>755</v>
      </c>
      <c r="C5" s="173" t="s">
        <v>528</v>
      </c>
      <c r="D5" s="173">
        <v>74.252005180000012</v>
      </c>
      <c r="E5" s="173" t="s">
        <v>65</v>
      </c>
      <c r="F5" s="174" t="s">
        <v>65</v>
      </c>
      <c r="G5" s="174">
        <f>SUM(C5:F5)</f>
        <v>74.252005180000012</v>
      </c>
    </row>
    <row r="6" spans="1:7" ht="12" customHeight="1" x14ac:dyDescent="0.3">
      <c r="A6" s="175"/>
      <c r="B6" s="176" t="s">
        <v>756</v>
      </c>
      <c r="C6" s="177">
        <v>5.07822101</v>
      </c>
      <c r="D6" s="177">
        <v>70.916692009999991</v>
      </c>
      <c r="E6" s="177">
        <v>5.4546779699999997</v>
      </c>
      <c r="F6" s="178" t="s">
        <v>65</v>
      </c>
      <c r="G6" s="178">
        <f t="shared" ref="G6:G58" si="0">SUM(C6:F6)</f>
        <v>81.44959098999999</v>
      </c>
    </row>
    <row r="7" spans="1:7" ht="12" customHeight="1" x14ac:dyDescent="0.3">
      <c r="A7" s="179"/>
      <c r="B7" s="180" t="s">
        <v>757</v>
      </c>
      <c r="C7" s="181">
        <v>53.582341989999996</v>
      </c>
      <c r="D7" s="181">
        <v>0.95393199000000006</v>
      </c>
      <c r="E7" s="181">
        <v>65.223550990000007</v>
      </c>
      <c r="F7" s="182">
        <v>135.62538000999999</v>
      </c>
      <c r="G7" s="182">
        <f t="shared" si="0"/>
        <v>255.38520498</v>
      </c>
    </row>
    <row r="8" spans="1:7" ht="12" customHeight="1" x14ac:dyDescent="0.3">
      <c r="A8" s="202"/>
      <c r="B8" s="198" t="s">
        <v>35</v>
      </c>
      <c r="C8" s="199">
        <f>SUM(C5:C7)</f>
        <v>58.660562999999996</v>
      </c>
      <c r="D8" s="199">
        <f t="shared" ref="D8:F8" si="1">SUM(D5:D7)</f>
        <v>146.12262917999999</v>
      </c>
      <c r="E8" s="199">
        <f t="shared" si="1"/>
        <v>70.678228960000013</v>
      </c>
      <c r="F8" s="199">
        <f t="shared" si="1"/>
        <v>135.62538000999999</v>
      </c>
      <c r="G8" s="200">
        <f t="shared" si="0"/>
        <v>411.08680114999993</v>
      </c>
    </row>
    <row r="9" spans="1:7" ht="12" customHeight="1" x14ac:dyDescent="0.3">
      <c r="A9" s="171">
        <v>2012</v>
      </c>
      <c r="B9" s="172" t="s">
        <v>758</v>
      </c>
      <c r="C9" s="173">
        <v>62.824097009999996</v>
      </c>
      <c r="D9" s="173">
        <v>4.1418440200000006</v>
      </c>
      <c r="E9" s="173">
        <v>74.358613950000006</v>
      </c>
      <c r="F9" s="174">
        <v>81.362797069999985</v>
      </c>
      <c r="G9" s="174">
        <f t="shared" si="0"/>
        <v>222.68735205000002</v>
      </c>
    </row>
    <row r="10" spans="1:7" ht="12" customHeight="1" x14ac:dyDescent="0.3">
      <c r="A10" s="175"/>
      <c r="B10" s="176" t="s">
        <v>759</v>
      </c>
      <c r="C10" s="177">
        <v>48.167363980000005</v>
      </c>
      <c r="D10" s="177">
        <v>0.10188</v>
      </c>
      <c r="E10" s="177">
        <v>60.340161020000004</v>
      </c>
      <c r="F10" s="178">
        <v>48.651877030000001</v>
      </c>
      <c r="G10" s="178">
        <f t="shared" si="0"/>
        <v>157.26128203000002</v>
      </c>
    </row>
    <row r="11" spans="1:7" ht="12" customHeight="1" x14ac:dyDescent="0.3">
      <c r="A11" s="175"/>
      <c r="B11" s="176" t="s">
        <v>760</v>
      </c>
      <c r="C11" s="177">
        <v>9.1524989899999998</v>
      </c>
      <c r="D11" s="177">
        <v>0.37464199999999998</v>
      </c>
      <c r="E11" s="177">
        <v>9.9011580099999996</v>
      </c>
      <c r="F11" s="178">
        <v>63.045594969999996</v>
      </c>
      <c r="G11" s="178">
        <f t="shared" si="0"/>
        <v>82.473893969999992</v>
      </c>
    </row>
    <row r="12" spans="1:7" ht="12" customHeight="1" x14ac:dyDescent="0.3">
      <c r="A12" s="175"/>
      <c r="B12" s="176" t="s">
        <v>761</v>
      </c>
      <c r="C12" s="177" t="s">
        <v>528</v>
      </c>
      <c r="D12" s="177">
        <v>0.65635500000000002</v>
      </c>
      <c r="E12" s="177" t="s">
        <v>65</v>
      </c>
      <c r="F12" s="178" t="s">
        <v>65</v>
      </c>
      <c r="G12" s="178">
        <f t="shared" si="0"/>
        <v>0.65635500000000002</v>
      </c>
    </row>
    <row r="13" spans="1:7" ht="12" customHeight="1" x14ac:dyDescent="0.3">
      <c r="A13" s="175"/>
      <c r="B13" s="176" t="s">
        <v>762</v>
      </c>
      <c r="C13" s="177">
        <v>39.030414999999998</v>
      </c>
      <c r="D13" s="177">
        <v>1.0892379699999999</v>
      </c>
      <c r="E13" s="177">
        <v>49.080779019999994</v>
      </c>
      <c r="F13" s="178">
        <v>145.60501001</v>
      </c>
      <c r="G13" s="178">
        <f t="shared" si="0"/>
        <v>234.805442</v>
      </c>
    </row>
    <row r="14" spans="1:7" ht="12" customHeight="1" x14ac:dyDescent="0.3">
      <c r="A14" s="175"/>
      <c r="B14" s="176" t="s">
        <v>763</v>
      </c>
      <c r="C14" s="177">
        <v>79.399479990000003</v>
      </c>
      <c r="D14" s="177">
        <v>0.66559897000000001</v>
      </c>
      <c r="E14" s="177">
        <v>102.48355596000002</v>
      </c>
      <c r="F14" s="178">
        <v>107.716645</v>
      </c>
      <c r="G14" s="178">
        <f t="shared" si="0"/>
        <v>290.26527992000001</v>
      </c>
    </row>
    <row r="15" spans="1:7" ht="12" customHeight="1" x14ac:dyDescent="0.3">
      <c r="A15" s="175"/>
      <c r="B15" s="176" t="s">
        <v>764</v>
      </c>
      <c r="C15" s="177" t="s">
        <v>528</v>
      </c>
      <c r="D15" s="177">
        <v>0.35561801999999998</v>
      </c>
      <c r="E15" s="177">
        <v>0.39148200000000005</v>
      </c>
      <c r="F15" s="178" t="s">
        <v>65</v>
      </c>
      <c r="G15" s="178">
        <f t="shared" si="0"/>
        <v>0.74710001999999998</v>
      </c>
    </row>
    <row r="16" spans="1:7" ht="12" customHeight="1" x14ac:dyDescent="0.3">
      <c r="A16" s="175"/>
      <c r="B16" s="176" t="s">
        <v>765</v>
      </c>
      <c r="C16" s="177">
        <v>18.247289000000002</v>
      </c>
      <c r="D16" s="177">
        <v>1.148998</v>
      </c>
      <c r="E16" s="177">
        <v>25.069594939999998</v>
      </c>
      <c r="F16" s="178" t="s">
        <v>65</v>
      </c>
      <c r="G16" s="178">
        <f t="shared" si="0"/>
        <v>44.465881940000003</v>
      </c>
    </row>
    <row r="17" spans="1:7" ht="12" customHeight="1" x14ac:dyDescent="0.3">
      <c r="A17" s="175"/>
      <c r="B17" s="176" t="s">
        <v>766</v>
      </c>
      <c r="C17" s="177">
        <v>96.126011009999985</v>
      </c>
      <c r="D17" s="177">
        <v>1.207028</v>
      </c>
      <c r="E17" s="177">
        <v>124.00815412</v>
      </c>
      <c r="F17" s="178">
        <v>274.66685699999999</v>
      </c>
      <c r="G17" s="178">
        <f t="shared" si="0"/>
        <v>496.00805012999996</v>
      </c>
    </row>
    <row r="18" spans="1:7" ht="12" customHeight="1" x14ac:dyDescent="0.3">
      <c r="A18" s="175"/>
      <c r="B18" s="176" t="s">
        <v>755</v>
      </c>
      <c r="C18" s="177" t="s">
        <v>528</v>
      </c>
      <c r="D18" s="177">
        <v>1.6384880000000002</v>
      </c>
      <c r="E18" s="177" t="s">
        <v>65</v>
      </c>
      <c r="F18" s="178" t="s">
        <v>65</v>
      </c>
      <c r="G18" s="178">
        <f t="shared" si="0"/>
        <v>1.6384880000000002</v>
      </c>
    </row>
    <row r="19" spans="1:7" ht="12" customHeight="1" x14ac:dyDescent="0.3">
      <c r="A19" s="175"/>
      <c r="B19" s="176" t="s">
        <v>756</v>
      </c>
      <c r="C19" s="177">
        <v>37.156631010000005</v>
      </c>
      <c r="D19" s="177">
        <v>1.271609</v>
      </c>
      <c r="E19" s="177">
        <v>54.745559030000003</v>
      </c>
      <c r="F19" s="178" t="s">
        <v>65</v>
      </c>
      <c r="G19" s="178">
        <f t="shared" si="0"/>
        <v>93.173799040000006</v>
      </c>
    </row>
    <row r="20" spans="1:7" ht="12" customHeight="1" x14ac:dyDescent="0.3">
      <c r="A20" s="179"/>
      <c r="B20" s="180" t="s">
        <v>767</v>
      </c>
      <c r="C20" s="181">
        <v>51.55153301</v>
      </c>
      <c r="D20" s="181">
        <v>5.9597000000000004E-2</v>
      </c>
      <c r="E20" s="181">
        <v>71.292634950000007</v>
      </c>
      <c r="F20" s="182">
        <v>220.61931699000002</v>
      </c>
      <c r="G20" s="182">
        <f t="shared" si="0"/>
        <v>343.52308195000001</v>
      </c>
    </row>
    <row r="21" spans="1:7" ht="12" customHeight="1" x14ac:dyDescent="0.3">
      <c r="A21" s="202"/>
      <c r="B21" s="198" t="s">
        <v>35</v>
      </c>
      <c r="C21" s="199">
        <f>SUM(C9:C20)</f>
        <v>441.65531900000008</v>
      </c>
      <c r="D21" s="199">
        <f t="shared" ref="D21:F21" si="2">SUM(D9:D20)</f>
        <v>12.710895980000002</v>
      </c>
      <c r="E21" s="199">
        <f t="shared" si="2"/>
        <v>571.671693</v>
      </c>
      <c r="F21" s="199">
        <f t="shared" si="2"/>
        <v>941.66809807000004</v>
      </c>
      <c r="G21" s="200">
        <f t="shared" si="0"/>
        <v>1967.70600605</v>
      </c>
    </row>
    <row r="22" spans="1:7" ht="12" customHeight="1" x14ac:dyDescent="0.3">
      <c r="A22" s="171">
        <v>2013</v>
      </c>
      <c r="B22" s="172" t="s">
        <v>758</v>
      </c>
      <c r="C22" s="173">
        <v>7.6820100000000004E-3</v>
      </c>
      <c r="D22" s="173">
        <v>1.6654300100000001</v>
      </c>
      <c r="E22" s="173">
        <v>0.67418499999999992</v>
      </c>
      <c r="F22" s="174">
        <v>0</v>
      </c>
      <c r="G22" s="174">
        <f t="shared" si="0"/>
        <v>2.3472970200000001</v>
      </c>
    </row>
    <row r="23" spans="1:7" ht="12" customHeight="1" x14ac:dyDescent="0.3">
      <c r="A23" s="175"/>
      <c r="B23" s="176" t="s">
        <v>759</v>
      </c>
      <c r="C23" s="177">
        <v>21.660934000000001</v>
      </c>
      <c r="D23" s="177">
        <v>2.360214</v>
      </c>
      <c r="E23" s="177">
        <v>33.753632039999999</v>
      </c>
      <c r="F23" s="178">
        <v>5.4566549999999996</v>
      </c>
      <c r="G23" s="178">
        <f t="shared" si="0"/>
        <v>63.231435039999994</v>
      </c>
    </row>
    <row r="24" spans="1:7" ht="12" customHeight="1" x14ac:dyDescent="0.3">
      <c r="A24" s="175"/>
      <c r="B24" s="176" t="s">
        <v>760</v>
      </c>
      <c r="C24" s="177">
        <v>65.725545979999993</v>
      </c>
      <c r="D24" s="177">
        <v>1.359478</v>
      </c>
      <c r="E24" s="177">
        <v>90.361466989999997</v>
      </c>
      <c r="F24" s="178">
        <v>293.31292001999998</v>
      </c>
      <c r="G24" s="178">
        <f t="shared" si="0"/>
        <v>450.75941098999999</v>
      </c>
    </row>
    <row r="25" spans="1:7" ht="12" customHeight="1" x14ac:dyDescent="0.3">
      <c r="A25" s="175"/>
      <c r="B25" s="176" t="s">
        <v>768</v>
      </c>
      <c r="C25" s="177">
        <v>1.3670899599999999</v>
      </c>
      <c r="D25" s="177">
        <v>0.489813</v>
      </c>
      <c r="E25" s="177">
        <v>0.87217999999999996</v>
      </c>
      <c r="F25" s="178">
        <v>1.9000000000000001E-5</v>
      </c>
      <c r="G25" s="178">
        <f t="shared" si="0"/>
        <v>2.7291019599999999</v>
      </c>
    </row>
    <row r="26" spans="1:7" ht="12" customHeight="1" x14ac:dyDescent="0.3">
      <c r="A26" s="175"/>
      <c r="B26" s="176" t="s">
        <v>762</v>
      </c>
      <c r="C26" s="177">
        <v>23.826887970000001</v>
      </c>
      <c r="D26" s="177">
        <v>0.68775702000000005</v>
      </c>
      <c r="E26" s="177">
        <v>34.449959069999998</v>
      </c>
      <c r="F26" s="178">
        <v>132.62300809000001</v>
      </c>
      <c r="G26" s="178">
        <f t="shared" si="0"/>
        <v>191.58761215000001</v>
      </c>
    </row>
    <row r="27" spans="1:7" ht="12" customHeight="1" x14ac:dyDescent="0.3">
      <c r="A27" s="175"/>
      <c r="B27" s="176" t="s">
        <v>763</v>
      </c>
      <c r="C27" s="177">
        <v>73.42502300999999</v>
      </c>
      <c r="D27" s="177">
        <v>0.47390100000000002</v>
      </c>
      <c r="E27" s="177">
        <v>112.57678302000001</v>
      </c>
      <c r="F27" s="178">
        <v>20.224245</v>
      </c>
      <c r="G27" s="178">
        <f t="shared" si="0"/>
        <v>206.69995202999999</v>
      </c>
    </row>
    <row r="28" spans="1:7" ht="12" customHeight="1" x14ac:dyDescent="0.3">
      <c r="A28" s="175"/>
      <c r="B28" s="176" t="s">
        <v>764</v>
      </c>
      <c r="C28" s="177">
        <v>0</v>
      </c>
      <c r="D28" s="177">
        <v>0.63022696999999994</v>
      </c>
      <c r="E28" s="177">
        <v>0.32477</v>
      </c>
      <c r="F28" s="178">
        <v>0</v>
      </c>
      <c r="G28" s="178">
        <f t="shared" si="0"/>
        <v>0.95499696999999995</v>
      </c>
    </row>
    <row r="29" spans="1:7" ht="12" customHeight="1" x14ac:dyDescent="0.3">
      <c r="A29" s="175"/>
      <c r="B29" s="176" t="s">
        <v>769</v>
      </c>
      <c r="C29" s="177">
        <v>25.174167000000001</v>
      </c>
      <c r="D29" s="177">
        <v>0.69820694999999999</v>
      </c>
      <c r="E29" s="177">
        <v>45.54200307</v>
      </c>
      <c r="F29" s="178">
        <v>72.417529980000012</v>
      </c>
      <c r="G29" s="178">
        <f t="shared" si="0"/>
        <v>143.831907</v>
      </c>
    </row>
    <row r="30" spans="1:7" ht="12" customHeight="1" x14ac:dyDescent="0.3">
      <c r="A30" s="175"/>
      <c r="B30" s="176" t="s">
        <v>770</v>
      </c>
      <c r="C30" s="177">
        <v>41.106206010000008</v>
      </c>
      <c r="D30" s="177">
        <v>0.65959699999999999</v>
      </c>
      <c r="E30" s="177">
        <v>60.56780002</v>
      </c>
      <c r="F30" s="178">
        <v>96.463214010000016</v>
      </c>
      <c r="G30" s="178">
        <f t="shared" si="0"/>
        <v>198.79681704000001</v>
      </c>
    </row>
    <row r="31" spans="1:7" ht="12" customHeight="1" x14ac:dyDescent="0.3">
      <c r="A31" s="175"/>
      <c r="B31" s="176" t="s">
        <v>771</v>
      </c>
      <c r="C31" s="177">
        <v>3.9786000000000002E-2</v>
      </c>
      <c r="D31" s="177">
        <v>0.80451007999999991</v>
      </c>
      <c r="E31" s="177">
        <v>1.1600559499999998</v>
      </c>
      <c r="F31" s="178">
        <v>0.2</v>
      </c>
      <c r="G31" s="178">
        <f t="shared" si="0"/>
        <v>2.2043520299999999</v>
      </c>
    </row>
    <row r="32" spans="1:7" ht="12" customHeight="1" x14ac:dyDescent="0.3">
      <c r="A32" s="175"/>
      <c r="B32" s="176" t="s">
        <v>756</v>
      </c>
      <c r="C32" s="177">
        <v>13.09331203</v>
      </c>
      <c r="D32" s="177">
        <v>0.6853490000000001</v>
      </c>
      <c r="E32" s="177">
        <v>20.488748059999999</v>
      </c>
      <c r="F32" s="178">
        <v>178.25462704</v>
      </c>
      <c r="G32" s="178">
        <f t="shared" si="0"/>
        <v>212.52203613</v>
      </c>
    </row>
    <row r="33" spans="1:7" ht="12" customHeight="1" x14ac:dyDescent="0.3">
      <c r="A33" s="179"/>
      <c r="B33" s="180" t="s">
        <v>757</v>
      </c>
      <c r="C33" s="181">
        <v>71.55782400999999</v>
      </c>
      <c r="D33" s="181">
        <v>1.3957080000000002</v>
      </c>
      <c r="E33" s="181">
        <v>104.59380802</v>
      </c>
      <c r="F33" s="182">
        <v>10.52248393</v>
      </c>
      <c r="G33" s="182">
        <f t="shared" si="0"/>
        <v>188.06982395999998</v>
      </c>
    </row>
    <row r="34" spans="1:7" ht="12" customHeight="1" x14ac:dyDescent="0.3">
      <c r="A34" s="202"/>
      <c r="B34" s="198" t="s">
        <v>35</v>
      </c>
      <c r="C34" s="199">
        <f>SUM(C22:C33)</f>
        <v>336.98445797999995</v>
      </c>
      <c r="D34" s="199">
        <f t="shared" ref="D34:F34" si="3">SUM(D22:D33)</f>
        <v>11.910191030000002</v>
      </c>
      <c r="E34" s="199">
        <f t="shared" si="3"/>
        <v>505.36539124000001</v>
      </c>
      <c r="F34" s="199">
        <f t="shared" si="3"/>
        <v>809.47470207000003</v>
      </c>
      <c r="G34" s="200">
        <f t="shared" si="0"/>
        <v>1663.7347423199999</v>
      </c>
    </row>
    <row r="35" spans="1:7" ht="12" customHeight="1" x14ac:dyDescent="0.3">
      <c r="A35" s="171">
        <v>2014</v>
      </c>
      <c r="B35" s="172" t="s">
        <v>758</v>
      </c>
      <c r="C35" s="173" t="s">
        <v>65</v>
      </c>
      <c r="D35" s="173">
        <v>1.3267860900000001</v>
      </c>
      <c r="E35" s="173" t="s">
        <v>65</v>
      </c>
      <c r="F35" s="174" t="s">
        <v>65</v>
      </c>
      <c r="G35" s="174">
        <f t="shared" si="0"/>
        <v>1.3267860900000001</v>
      </c>
    </row>
    <row r="36" spans="1:7" ht="12" customHeight="1" x14ac:dyDescent="0.3">
      <c r="A36" s="175"/>
      <c r="B36" s="176" t="s">
        <v>759</v>
      </c>
      <c r="C36" s="177">
        <v>10.899421019999998</v>
      </c>
      <c r="D36" s="177">
        <v>0.32034800000000002</v>
      </c>
      <c r="E36" s="177">
        <v>15.217180990000001</v>
      </c>
      <c r="F36" s="178">
        <v>55.58428601</v>
      </c>
      <c r="G36" s="178">
        <f t="shared" si="0"/>
        <v>82.021236020000003</v>
      </c>
    </row>
    <row r="37" spans="1:7" ht="12" customHeight="1" x14ac:dyDescent="0.3">
      <c r="A37" s="175"/>
      <c r="B37" s="176" t="s">
        <v>760</v>
      </c>
      <c r="C37" s="177">
        <v>61.024490990000004</v>
      </c>
      <c r="D37" s="177">
        <v>0.82191999999999998</v>
      </c>
      <c r="E37" s="177">
        <v>98.17055302</v>
      </c>
      <c r="F37" s="178">
        <v>182.77540000999997</v>
      </c>
      <c r="G37" s="178">
        <f t="shared" si="0"/>
        <v>342.79236401999998</v>
      </c>
    </row>
    <row r="38" spans="1:7" ht="12" customHeight="1" x14ac:dyDescent="0.3">
      <c r="A38" s="175"/>
      <c r="B38" s="176" t="s">
        <v>761</v>
      </c>
      <c r="C38" s="177">
        <v>3.6859999999999997E-2</v>
      </c>
      <c r="D38" s="177">
        <v>0.92506001000000004</v>
      </c>
      <c r="E38" s="177">
        <v>7.8101000000000004E-2</v>
      </c>
      <c r="F38" s="178">
        <v>3.8099999999999999E-4</v>
      </c>
      <c r="G38" s="178">
        <f t="shared" si="0"/>
        <v>1.04040201</v>
      </c>
    </row>
    <row r="39" spans="1:7" ht="12" customHeight="1" x14ac:dyDescent="0.3">
      <c r="A39" s="175"/>
      <c r="B39" s="176" t="s">
        <v>762</v>
      </c>
      <c r="C39" s="177">
        <v>38.302218000000018</v>
      </c>
      <c r="D39" s="177">
        <v>42.345388</v>
      </c>
      <c r="E39" s="177">
        <v>54.057368050000008</v>
      </c>
      <c r="F39" s="178">
        <v>1.9800000000000002E-4</v>
      </c>
      <c r="G39" s="178">
        <f t="shared" si="0"/>
        <v>134.70517205000004</v>
      </c>
    </row>
    <row r="40" spans="1:7" ht="12" customHeight="1" x14ac:dyDescent="0.3">
      <c r="A40" s="175"/>
      <c r="B40" s="176" t="s">
        <v>763</v>
      </c>
      <c r="C40" s="177">
        <v>64.771010009999998</v>
      </c>
      <c r="D40" s="177">
        <v>10.538568999999999</v>
      </c>
      <c r="E40" s="177">
        <v>88.058616010000009</v>
      </c>
      <c r="F40" s="178">
        <v>101.32263998000001</v>
      </c>
      <c r="G40" s="178">
        <f t="shared" si="0"/>
        <v>264.69083499999999</v>
      </c>
    </row>
    <row r="41" spans="1:7" ht="12" customHeight="1" x14ac:dyDescent="0.3">
      <c r="A41" s="175"/>
      <c r="B41" s="176" t="s">
        <v>764</v>
      </c>
      <c r="C41" s="177" t="s">
        <v>65</v>
      </c>
      <c r="D41" s="177">
        <v>0.33582699999999999</v>
      </c>
      <c r="E41" s="177">
        <v>0.26256699999999999</v>
      </c>
      <c r="F41" s="178">
        <v>2.1699999999999999E-4</v>
      </c>
      <c r="G41" s="178">
        <f t="shared" si="0"/>
        <v>0.598611</v>
      </c>
    </row>
    <row r="42" spans="1:7" ht="12" customHeight="1" x14ac:dyDescent="0.3">
      <c r="A42" s="175"/>
      <c r="B42" s="176" t="s">
        <v>765</v>
      </c>
      <c r="C42" s="177">
        <v>40.871275009999998</v>
      </c>
      <c r="D42" s="177">
        <v>11.906943</v>
      </c>
      <c r="E42" s="177">
        <v>46.515311079999996</v>
      </c>
      <c r="F42" s="178" t="s">
        <v>65</v>
      </c>
      <c r="G42" s="178">
        <f t="shared" si="0"/>
        <v>99.293529089999993</v>
      </c>
    </row>
    <row r="43" spans="1:7" ht="12" customHeight="1" x14ac:dyDescent="0.3">
      <c r="A43" s="175"/>
      <c r="B43" s="176" t="s">
        <v>766</v>
      </c>
      <c r="C43" s="177">
        <v>45.749031000000002</v>
      </c>
      <c r="D43" s="177">
        <v>10.390864029999999</v>
      </c>
      <c r="E43" s="177">
        <v>76.482171969999996</v>
      </c>
      <c r="F43" s="178">
        <v>81.299084989999983</v>
      </c>
      <c r="G43" s="178">
        <f t="shared" si="0"/>
        <v>213.92115199</v>
      </c>
    </row>
    <row r="44" spans="1:7" ht="12" customHeight="1" x14ac:dyDescent="0.3">
      <c r="A44" s="175"/>
      <c r="B44" s="176" t="s">
        <v>755</v>
      </c>
      <c r="C44" s="177" t="s">
        <v>65</v>
      </c>
      <c r="D44" s="177">
        <v>10.64740407</v>
      </c>
      <c r="E44" s="177">
        <v>0.13961199999999999</v>
      </c>
      <c r="F44" s="178">
        <v>1.9000000000000001E-5</v>
      </c>
      <c r="G44" s="178">
        <f t="shared" si="0"/>
        <v>10.78703507</v>
      </c>
    </row>
    <row r="45" spans="1:7" ht="12" customHeight="1" x14ac:dyDescent="0.3">
      <c r="A45" s="175"/>
      <c r="B45" s="176" t="s">
        <v>756</v>
      </c>
      <c r="C45" s="177">
        <v>6.2949449999999993</v>
      </c>
      <c r="D45" s="177">
        <v>10.467304</v>
      </c>
      <c r="E45" s="177">
        <v>11.64411799</v>
      </c>
      <c r="F45" s="178">
        <v>31.104816010000004</v>
      </c>
      <c r="G45" s="178">
        <f t="shared" si="0"/>
        <v>59.511183000000003</v>
      </c>
    </row>
    <row r="46" spans="1:7" ht="12" customHeight="1" x14ac:dyDescent="0.3">
      <c r="A46" s="179"/>
      <c r="B46" s="180" t="s">
        <v>767</v>
      </c>
      <c r="C46" s="181">
        <v>104.50301395999999</v>
      </c>
      <c r="D46" s="181">
        <v>20.614069000000001</v>
      </c>
      <c r="E46" s="181">
        <v>138.34492804000004</v>
      </c>
      <c r="F46" s="182">
        <v>83.019745959999995</v>
      </c>
      <c r="G46" s="182">
        <f t="shared" si="0"/>
        <v>346.48175695999998</v>
      </c>
    </row>
    <row r="47" spans="1:7" ht="12" customHeight="1" x14ac:dyDescent="0.3">
      <c r="A47" s="202"/>
      <c r="B47" s="198" t="s">
        <v>35</v>
      </c>
      <c r="C47" s="199">
        <f>SUM(C35:C46)</f>
        <v>372.45226499</v>
      </c>
      <c r="D47" s="199">
        <f t="shared" ref="D47:F47" si="4">SUM(D35:D46)</f>
        <v>120.64048220000002</v>
      </c>
      <c r="E47" s="199">
        <f t="shared" si="4"/>
        <v>528.97052714999995</v>
      </c>
      <c r="F47" s="199">
        <f t="shared" si="4"/>
        <v>535.10678796000002</v>
      </c>
      <c r="G47" s="200">
        <f t="shared" si="0"/>
        <v>1557.1700622999999</v>
      </c>
    </row>
    <row r="48" spans="1:7" ht="12" customHeight="1" x14ac:dyDescent="0.3">
      <c r="A48" s="171">
        <v>2015</v>
      </c>
      <c r="B48" s="172" t="s">
        <v>758</v>
      </c>
      <c r="C48" s="173" t="s">
        <v>65</v>
      </c>
      <c r="D48" s="173">
        <v>6.7580000000000001E-3</v>
      </c>
      <c r="E48" s="173">
        <v>4.6379999999999998E-3</v>
      </c>
      <c r="F48" s="174" t="s">
        <v>65</v>
      </c>
      <c r="G48" s="174">
        <f t="shared" si="0"/>
        <v>1.1396E-2</v>
      </c>
    </row>
    <row r="49" spans="1:8" ht="12" customHeight="1" x14ac:dyDescent="0.25">
      <c r="A49" s="175"/>
      <c r="B49" s="176" t="s">
        <v>759</v>
      </c>
      <c r="C49" s="177">
        <v>21.104106980000001</v>
      </c>
      <c r="D49" s="177">
        <v>20.560317009999999</v>
      </c>
      <c r="E49" s="177">
        <v>27.443180969999997</v>
      </c>
      <c r="F49" s="178">
        <v>70.524554000000009</v>
      </c>
      <c r="G49" s="178">
        <f t="shared" si="0"/>
        <v>139.63215896000003</v>
      </c>
    </row>
    <row r="50" spans="1:8" ht="12" customHeight="1" x14ac:dyDescent="0.25">
      <c r="A50" s="175"/>
      <c r="B50" s="176" t="s">
        <v>760</v>
      </c>
      <c r="C50" s="177">
        <v>39.545321969999996</v>
      </c>
      <c r="D50" s="177">
        <v>11.567159999999999</v>
      </c>
      <c r="E50" s="177">
        <v>68.441786059999998</v>
      </c>
      <c r="F50" s="178">
        <v>73.175221010000001</v>
      </c>
      <c r="G50" s="178">
        <f t="shared" si="0"/>
        <v>192.72948904</v>
      </c>
      <c r="H50" s="190"/>
    </row>
    <row r="51" spans="1:8" ht="12" customHeight="1" x14ac:dyDescent="0.25">
      <c r="A51" s="175"/>
      <c r="B51" s="176" t="s">
        <v>761</v>
      </c>
      <c r="C51" s="177" t="s">
        <v>65</v>
      </c>
      <c r="D51" s="177">
        <v>16.368392979999999</v>
      </c>
      <c r="E51" s="177" t="s">
        <v>65</v>
      </c>
      <c r="F51" s="178">
        <v>2.0000000000000002E-5</v>
      </c>
      <c r="G51" s="178">
        <f t="shared" si="0"/>
        <v>16.368412979999999</v>
      </c>
      <c r="H51" s="190"/>
    </row>
    <row r="52" spans="1:8" ht="12" customHeight="1" x14ac:dyDescent="0.25">
      <c r="A52" s="175"/>
      <c r="B52" s="176" t="s">
        <v>762</v>
      </c>
      <c r="C52" s="177">
        <v>17.089969980000003</v>
      </c>
      <c r="D52" s="177">
        <v>17.583893009999997</v>
      </c>
      <c r="E52" s="177">
        <v>16.96176904</v>
      </c>
      <c r="F52" s="178">
        <v>48.619993999999998</v>
      </c>
      <c r="G52" s="178">
        <f t="shared" si="0"/>
        <v>100.25562603</v>
      </c>
      <c r="H52" s="190"/>
    </row>
    <row r="53" spans="1:8" ht="12" customHeight="1" x14ac:dyDescent="0.25">
      <c r="A53" s="175"/>
      <c r="B53" s="176" t="s">
        <v>763</v>
      </c>
      <c r="C53" s="177">
        <v>32.906866999999998</v>
      </c>
      <c r="D53" s="177">
        <v>19.527011039999998</v>
      </c>
      <c r="E53" s="177">
        <v>63.153355050000002</v>
      </c>
      <c r="F53" s="178">
        <v>1.2717000000000001E-2</v>
      </c>
      <c r="G53" s="178">
        <f t="shared" si="0"/>
        <v>115.59995008999999</v>
      </c>
      <c r="H53" s="190"/>
    </row>
    <row r="54" spans="1:8" ht="12" customHeight="1" x14ac:dyDescent="0.25">
      <c r="A54" s="175"/>
      <c r="B54" s="176" t="s">
        <v>764</v>
      </c>
      <c r="C54" s="177">
        <v>4.5823999999999997E-2</v>
      </c>
      <c r="D54" s="177">
        <v>21.45757699</v>
      </c>
      <c r="E54" s="177">
        <v>0.34621499999999999</v>
      </c>
      <c r="F54" s="178">
        <v>5.2659999999999998E-3</v>
      </c>
      <c r="G54" s="178">
        <f t="shared" si="0"/>
        <v>21.854881989999999</v>
      </c>
      <c r="H54" s="190"/>
    </row>
    <row r="55" spans="1:8" ht="12" customHeight="1" x14ac:dyDescent="0.25">
      <c r="A55" s="175"/>
      <c r="B55" s="176" t="s">
        <v>769</v>
      </c>
      <c r="C55" s="177">
        <v>22.478963090000001</v>
      </c>
      <c r="D55" s="177">
        <v>17.745928980000002</v>
      </c>
      <c r="E55" s="177">
        <v>24.046518980000002</v>
      </c>
      <c r="F55" s="178">
        <v>28.710903979999998</v>
      </c>
      <c r="G55" s="178">
        <f t="shared" si="0"/>
        <v>92.982315030000009</v>
      </c>
      <c r="H55" s="190"/>
    </row>
    <row r="56" spans="1:8" ht="12" customHeight="1" x14ac:dyDescent="0.25">
      <c r="A56" s="175"/>
      <c r="B56" s="176" t="s">
        <v>772</v>
      </c>
      <c r="C56" s="177">
        <v>34.952205970000001</v>
      </c>
      <c r="D56" s="177">
        <v>25.846466009999997</v>
      </c>
      <c r="E56" s="177">
        <v>69.470865990000007</v>
      </c>
      <c r="F56" s="178">
        <v>63.415780930000004</v>
      </c>
      <c r="G56" s="178">
        <f t="shared" si="0"/>
        <v>193.6853189</v>
      </c>
      <c r="H56" s="190"/>
    </row>
    <row r="57" spans="1:8" ht="12" customHeight="1" x14ac:dyDescent="0.25">
      <c r="A57" s="175"/>
      <c r="B57" s="176" t="s">
        <v>771</v>
      </c>
      <c r="C57" s="177">
        <v>0.65587099000000004</v>
      </c>
      <c r="D57" s="177">
        <v>8.1258590000000002</v>
      </c>
      <c r="E57" s="177">
        <v>0.90228700000000006</v>
      </c>
      <c r="F57" s="178" t="s">
        <v>65</v>
      </c>
      <c r="G57" s="178">
        <f t="shared" si="0"/>
        <v>9.6840169899999999</v>
      </c>
      <c r="H57" s="190"/>
    </row>
    <row r="58" spans="1:8" ht="12" customHeight="1" x14ac:dyDescent="0.25">
      <c r="A58" s="175"/>
      <c r="B58" s="176" t="s">
        <v>756</v>
      </c>
      <c r="C58" s="177">
        <v>3.9933909999999999</v>
      </c>
      <c r="D58" s="177">
        <v>24.51756</v>
      </c>
      <c r="E58" s="177">
        <v>22.891978910000002</v>
      </c>
      <c r="F58" s="178">
        <v>13.276207990000001</v>
      </c>
      <c r="G58" s="178">
        <f t="shared" si="0"/>
        <v>64.679137900000001</v>
      </c>
      <c r="H58" s="190"/>
    </row>
    <row r="59" spans="1:8" ht="12" customHeight="1" x14ac:dyDescent="0.25">
      <c r="A59" s="179"/>
      <c r="B59" s="180" t="s">
        <v>767</v>
      </c>
      <c r="C59" s="181">
        <v>35.403344019999999</v>
      </c>
      <c r="D59" s="181">
        <v>15.398918</v>
      </c>
      <c r="E59" s="181">
        <v>58.496908980000008</v>
      </c>
      <c r="F59" s="182">
        <v>46.422501979999993</v>
      </c>
      <c r="G59" s="182">
        <f>SUM(C59:F59)</f>
        <v>155.72167297999999</v>
      </c>
      <c r="H59" s="190"/>
    </row>
    <row r="60" spans="1:8" ht="12" customHeight="1" x14ac:dyDescent="0.25">
      <c r="A60" s="191"/>
      <c r="B60" s="201" t="s">
        <v>35</v>
      </c>
      <c r="C60" s="199">
        <f>SUM(C48:C59)</f>
        <v>208.17586499999999</v>
      </c>
      <c r="D60" s="199">
        <f t="shared" ref="D60:F60" si="5">SUM(D48:D59)</f>
        <v>198.70584102000001</v>
      </c>
      <c r="E60" s="199">
        <f t="shared" si="5"/>
        <v>352.15950397999995</v>
      </c>
      <c r="F60" s="199">
        <f t="shared" si="5"/>
        <v>344.16316688999996</v>
      </c>
      <c r="G60" s="200">
        <f>SUM(G48:G59)</f>
        <v>1103.20437689</v>
      </c>
    </row>
    <row r="61" spans="1:8" ht="12" customHeight="1" x14ac:dyDescent="0.25">
      <c r="A61" s="171">
        <v>2016</v>
      </c>
      <c r="B61" s="172" t="s">
        <v>758</v>
      </c>
      <c r="C61" s="173">
        <v>1.376401E-2</v>
      </c>
      <c r="D61" s="173">
        <v>14.001267029999999</v>
      </c>
      <c r="E61" s="173">
        <v>1.0660019999999999</v>
      </c>
      <c r="F61" s="174">
        <v>4.2499999999999998E-4</v>
      </c>
      <c r="G61" s="178">
        <f t="shared" ref="G61:G72" si="6">SUM(C61:F61)</f>
        <v>15.081458039999998</v>
      </c>
    </row>
    <row r="62" spans="1:8" ht="12" customHeight="1" x14ac:dyDescent="0.25">
      <c r="A62" s="175"/>
      <c r="B62" s="176" t="s">
        <v>759</v>
      </c>
      <c r="C62" s="177">
        <v>5.1839040400000007</v>
      </c>
      <c r="D62" s="177">
        <v>1.8508910000000001</v>
      </c>
      <c r="E62" s="177">
        <v>27.817612949999997</v>
      </c>
      <c r="F62" s="178">
        <v>5.931448969999999</v>
      </c>
      <c r="G62" s="178">
        <f t="shared" si="6"/>
        <v>40.783856959999994</v>
      </c>
    </row>
    <row r="63" spans="1:8" ht="12" customHeight="1" x14ac:dyDescent="0.25">
      <c r="A63" s="175"/>
      <c r="B63" s="176" t="s">
        <v>760</v>
      </c>
      <c r="C63" s="177">
        <v>29.740412020000001</v>
      </c>
      <c r="D63" s="177">
        <v>12.69303</v>
      </c>
      <c r="E63" s="177">
        <v>67.868325979999995</v>
      </c>
      <c r="F63" s="178">
        <v>54.457932</v>
      </c>
      <c r="G63" s="178">
        <f t="shared" si="6"/>
        <v>164.75970000000001</v>
      </c>
    </row>
    <row r="64" spans="1:8" ht="12" customHeight="1" x14ac:dyDescent="0.25">
      <c r="A64" s="175"/>
      <c r="B64" s="176" t="s">
        <v>761</v>
      </c>
      <c r="C64" s="177" t="s">
        <v>65</v>
      </c>
      <c r="D64" s="177">
        <v>6.7270079800000007</v>
      </c>
      <c r="E64" s="177">
        <v>0.33634199999999997</v>
      </c>
      <c r="F64" s="178" t="s">
        <v>65</v>
      </c>
      <c r="G64" s="178">
        <f t="shared" si="6"/>
        <v>7.0633499800000008</v>
      </c>
    </row>
    <row r="65" spans="1:8" ht="12" customHeight="1" x14ac:dyDescent="0.25">
      <c r="A65" s="175"/>
      <c r="B65" s="176" t="s">
        <v>762</v>
      </c>
      <c r="C65" s="177">
        <v>14.202285009999999</v>
      </c>
      <c r="D65" s="177">
        <v>17.326237039999999</v>
      </c>
      <c r="E65" s="177">
        <v>35.276917049999994</v>
      </c>
      <c r="F65" s="178">
        <v>8.4021020000000011</v>
      </c>
      <c r="G65" s="178">
        <f t="shared" si="6"/>
        <v>75.2075411</v>
      </c>
    </row>
    <row r="66" spans="1:8" ht="12" customHeight="1" x14ac:dyDescent="0.25">
      <c r="A66" s="175"/>
      <c r="B66" s="176" t="s">
        <v>763</v>
      </c>
      <c r="C66" s="177">
        <v>34.191086000000006</v>
      </c>
      <c r="D66" s="177">
        <v>16.941938990000004</v>
      </c>
      <c r="E66" s="177">
        <v>70.099692960000013</v>
      </c>
      <c r="F66" s="178">
        <v>4.0374099999999995</v>
      </c>
      <c r="G66" s="178">
        <f t="shared" si="6"/>
        <v>125.27012795000002</v>
      </c>
    </row>
    <row r="67" spans="1:8" ht="12" customHeight="1" x14ac:dyDescent="0.25">
      <c r="A67" s="175"/>
      <c r="B67" s="176" t="s">
        <v>764</v>
      </c>
      <c r="C67" s="177" t="s">
        <v>65</v>
      </c>
      <c r="D67" s="177">
        <v>8.5411700499999998</v>
      </c>
      <c r="E67" s="177" t="s">
        <v>65</v>
      </c>
      <c r="F67" s="178">
        <v>2.0000000000000002E-5</v>
      </c>
      <c r="G67" s="178">
        <f t="shared" si="6"/>
        <v>8.5411900499999991</v>
      </c>
    </row>
    <row r="68" spans="1:8" ht="12" customHeight="1" x14ac:dyDescent="0.25">
      <c r="A68" s="175"/>
      <c r="B68" s="176" t="s">
        <v>769</v>
      </c>
      <c r="C68" s="177">
        <v>29.751061050000001</v>
      </c>
      <c r="D68" s="177">
        <v>19.108841000000002</v>
      </c>
      <c r="E68" s="177">
        <v>46.702360999999996</v>
      </c>
      <c r="F68" s="178">
        <v>6.2599240199999997</v>
      </c>
      <c r="G68" s="178">
        <f t="shared" si="6"/>
        <v>101.82218707</v>
      </c>
    </row>
    <row r="69" spans="1:8" ht="12" customHeight="1" x14ac:dyDescent="0.25">
      <c r="A69" s="175"/>
      <c r="B69" s="176" t="s">
        <v>773</v>
      </c>
      <c r="C69" s="177">
        <v>34.012697000000003</v>
      </c>
      <c r="D69" s="177">
        <v>40.359092960000005</v>
      </c>
      <c r="E69" s="177">
        <v>110.10975304000002</v>
      </c>
      <c r="F69" s="178">
        <v>6.5678010000000002</v>
      </c>
      <c r="G69" s="178">
        <f t="shared" si="6"/>
        <v>191.04934400000002</v>
      </c>
    </row>
    <row r="70" spans="1:8" ht="12" customHeight="1" x14ac:dyDescent="0.25">
      <c r="A70" s="175"/>
      <c r="B70" s="176" t="s">
        <v>771</v>
      </c>
      <c r="C70" s="177" t="s">
        <v>65</v>
      </c>
      <c r="D70" s="177">
        <v>18.577441060000002</v>
      </c>
      <c r="E70" s="177">
        <v>0.412051</v>
      </c>
      <c r="F70" s="178" t="s">
        <v>65</v>
      </c>
      <c r="G70" s="178">
        <f t="shared" si="6"/>
        <v>18.989492060000003</v>
      </c>
    </row>
    <row r="71" spans="1:8" ht="12" customHeight="1" x14ac:dyDescent="0.25">
      <c r="A71" s="175"/>
      <c r="B71" s="176" t="s">
        <v>756</v>
      </c>
      <c r="C71" s="177">
        <v>22.671478</v>
      </c>
      <c r="D71" s="177">
        <v>16.640420979999998</v>
      </c>
      <c r="E71" s="177">
        <v>43.419377040000001</v>
      </c>
      <c r="F71" s="178">
        <v>4.0992090000000001</v>
      </c>
      <c r="G71" s="178">
        <f t="shared" si="6"/>
        <v>86.830485019999998</v>
      </c>
    </row>
    <row r="72" spans="1:8" ht="12" customHeight="1" x14ac:dyDescent="0.25">
      <c r="A72" s="175"/>
      <c r="B72" s="176" t="s">
        <v>767</v>
      </c>
      <c r="C72" s="177">
        <v>66.662418029999998</v>
      </c>
      <c r="D72" s="177">
        <v>32.99460697</v>
      </c>
      <c r="E72" s="177">
        <v>116.46721398999999</v>
      </c>
      <c r="F72" s="178">
        <v>11.746722999999999</v>
      </c>
      <c r="G72" s="178">
        <f t="shared" si="6"/>
        <v>227.87096198999998</v>
      </c>
    </row>
    <row r="73" spans="1:8" ht="12" customHeight="1" x14ac:dyDescent="0.25">
      <c r="A73" s="197"/>
      <c r="B73" s="198" t="s">
        <v>35</v>
      </c>
      <c r="C73" s="199">
        <f>SUM(C61:C72)</f>
        <v>236.42910516000001</v>
      </c>
      <c r="D73" s="199">
        <f>SUM(D61:D72)</f>
        <v>205.76194506000002</v>
      </c>
      <c r="E73" s="199">
        <f>SUM(E61:E72)</f>
        <v>519.57564901000001</v>
      </c>
      <c r="F73" s="199">
        <f>SUM(F61:F72)</f>
        <v>101.50299499</v>
      </c>
      <c r="G73" s="200">
        <f>SUM(G61:G72)</f>
        <v>1063.26969422</v>
      </c>
    </row>
    <row r="74" spans="1:8" ht="15.75" thickBot="1" x14ac:dyDescent="0.3"/>
    <row r="75" spans="1:8" ht="15.75" thickBot="1" x14ac:dyDescent="0.3">
      <c r="A75" s="192" t="s">
        <v>774</v>
      </c>
      <c r="B75" s="183"/>
      <c r="C75" s="184">
        <f>C8+C21+C34+C47+C60+C73</f>
        <v>1654.35757513</v>
      </c>
      <c r="D75" s="184">
        <f>D8+D21+D34+D47+D60+D73</f>
        <v>695.85198447000005</v>
      </c>
      <c r="E75" s="184">
        <f>E8+E21+E34+E47+E60+E73</f>
        <v>2548.4209933399998</v>
      </c>
      <c r="F75" s="184">
        <f>F8+F21+F34+F47+F60+F73</f>
        <v>2867.5411299900002</v>
      </c>
      <c r="G75" s="185">
        <f>G8+G21+G34+G47+G60+G73</f>
        <v>7766.1716829300003</v>
      </c>
    </row>
    <row r="76" spans="1:8" x14ac:dyDescent="0.25">
      <c r="B76" s="176"/>
      <c r="C76" s="177"/>
      <c r="D76" s="177"/>
      <c r="E76" s="177"/>
      <c r="F76" s="177"/>
      <c r="G76" s="177"/>
    </row>
    <row r="78" spans="1:8" x14ac:dyDescent="0.25">
      <c r="A78" s="186" t="s">
        <v>775</v>
      </c>
      <c r="B78" s="187"/>
      <c r="C78" s="188"/>
      <c r="D78" s="188"/>
      <c r="E78" s="188"/>
      <c r="F78" s="188"/>
      <c r="G78" s="188"/>
      <c r="H78" s="19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workbookViewId="0">
      <selection activeCell="I22" sqref="I22"/>
    </sheetView>
  </sheetViews>
  <sheetFormatPr baseColWidth="10" defaultColWidth="11.5703125" defaultRowHeight="12" x14ac:dyDescent="0.2"/>
  <cols>
    <col min="1" max="1" width="19.7109375" style="1" customWidth="1"/>
    <col min="2" max="2" width="15.28515625" style="25" customWidth="1"/>
    <col min="3" max="3" width="8.28515625" style="9" customWidth="1"/>
    <col min="4" max="12" width="8.28515625" style="1" customWidth="1"/>
    <col min="13" max="16384" width="11.5703125" style="1"/>
  </cols>
  <sheetData>
    <row r="1" spans="1:14" x14ac:dyDescent="0.2">
      <c r="A1" s="2" t="s">
        <v>889</v>
      </c>
    </row>
    <row r="2" spans="1:14" x14ac:dyDescent="0.25">
      <c r="A2" s="1" t="s">
        <v>82</v>
      </c>
    </row>
    <row r="6" spans="1:14" x14ac:dyDescent="0.25">
      <c r="A6" s="4" t="s">
        <v>1</v>
      </c>
      <c r="B6" s="26" t="s">
        <v>83</v>
      </c>
      <c r="C6" s="74">
        <v>2007</v>
      </c>
      <c r="D6" s="74">
        <v>2008</v>
      </c>
      <c r="E6" s="74">
        <v>2009</v>
      </c>
      <c r="F6" s="74">
        <v>2010</v>
      </c>
      <c r="G6" s="74">
        <v>2011</v>
      </c>
      <c r="H6" s="74">
        <v>2012</v>
      </c>
      <c r="I6" s="74">
        <v>2013</v>
      </c>
      <c r="J6" s="74">
        <v>2014</v>
      </c>
      <c r="K6" s="74">
        <v>2015</v>
      </c>
      <c r="L6" s="74" t="s">
        <v>846</v>
      </c>
    </row>
    <row r="7" spans="1:14" x14ac:dyDescent="0.25">
      <c r="A7" s="25" t="s">
        <v>84</v>
      </c>
      <c r="B7" s="25" t="s">
        <v>973</v>
      </c>
      <c r="C7" s="293">
        <v>1.1907719999999999</v>
      </c>
      <c r="D7" s="293">
        <v>1.2679559999999999</v>
      </c>
      <c r="E7" s="293">
        <v>1.2758889999999998</v>
      </c>
      <c r="F7" s="293">
        <v>1.2471829999999999</v>
      </c>
      <c r="G7" s="293">
        <v>1.2351099999999999</v>
      </c>
      <c r="H7" s="293">
        <v>1.2987629999999999</v>
      </c>
      <c r="I7" s="293">
        <v>1.3756389999999998</v>
      </c>
      <c r="J7" s="293">
        <v>1.3776424139870005</v>
      </c>
      <c r="K7" s="293">
        <v>1.7008174199590003</v>
      </c>
      <c r="L7" s="293">
        <v>2.3538585579239997</v>
      </c>
      <c r="N7" s="25"/>
    </row>
    <row r="8" spans="1:14" x14ac:dyDescent="0.25">
      <c r="A8" s="25" t="s">
        <v>86</v>
      </c>
      <c r="B8" s="25" t="s">
        <v>979</v>
      </c>
      <c r="C8" s="294">
        <v>5.4729999999999999</v>
      </c>
      <c r="D8" s="294">
        <v>5.7830000000000004</v>
      </c>
      <c r="E8" s="294">
        <v>5.915</v>
      </c>
      <c r="F8" s="294">
        <v>5.2750000000000004</v>
      </c>
      <c r="G8" s="294">
        <v>5.3419999999999996</v>
      </c>
      <c r="H8" s="294">
        <v>5.194</v>
      </c>
      <c r="I8" s="294">
        <v>5.024</v>
      </c>
      <c r="J8" s="294">
        <v>4.50422396558956</v>
      </c>
      <c r="K8" s="294">
        <v>4.7204659750571025</v>
      </c>
      <c r="L8" s="294">
        <v>4.9192442778621857</v>
      </c>
      <c r="N8" s="25"/>
    </row>
    <row r="9" spans="1:14" x14ac:dyDescent="0.25">
      <c r="A9" s="25" t="s">
        <v>87</v>
      </c>
      <c r="B9" s="25" t="s">
        <v>973</v>
      </c>
      <c r="C9" s="293">
        <v>1.4443614378259999</v>
      </c>
      <c r="D9" s="293">
        <v>1.6025970080209995</v>
      </c>
      <c r="E9" s="293">
        <v>1.5129310674319998</v>
      </c>
      <c r="F9" s="293">
        <v>1.4704497064990003</v>
      </c>
      <c r="G9" s="293">
        <v>1.2563826002110001</v>
      </c>
      <c r="H9" s="293">
        <v>1.281282431485</v>
      </c>
      <c r="I9" s="293">
        <v>1.3512734971279998</v>
      </c>
      <c r="J9" s="293">
        <v>1.3154745571109996</v>
      </c>
      <c r="K9" s="293">
        <v>1.4212179398470002</v>
      </c>
      <c r="L9" s="293">
        <v>1.336835169215</v>
      </c>
      <c r="N9" s="25"/>
    </row>
    <row r="10" spans="1:14" x14ac:dyDescent="0.25">
      <c r="A10" s="1" t="s">
        <v>88</v>
      </c>
      <c r="B10" s="25" t="s">
        <v>979</v>
      </c>
      <c r="C10" s="293">
        <v>112.57461299969748</v>
      </c>
      <c r="D10" s="293">
        <v>118.50543139555036</v>
      </c>
      <c r="E10" s="293">
        <v>126.11800128247319</v>
      </c>
      <c r="F10" s="293">
        <v>117.04368045965873</v>
      </c>
      <c r="G10" s="293">
        <v>109.91896754625691</v>
      </c>
      <c r="H10" s="293">
        <v>111.91214644089226</v>
      </c>
      <c r="I10" s="293">
        <v>118.13092373822694</v>
      </c>
      <c r="J10" s="293">
        <v>123.32587230250545</v>
      </c>
      <c r="K10" s="293">
        <v>131.86846187328527</v>
      </c>
      <c r="L10" s="293">
        <v>140.63879594003473</v>
      </c>
    </row>
    <row r="11" spans="1:14" x14ac:dyDescent="0.25">
      <c r="A11" s="1" t="s">
        <v>89</v>
      </c>
      <c r="B11" s="25" t="s">
        <v>90</v>
      </c>
      <c r="C11" s="71">
        <v>329.16477905100004</v>
      </c>
      <c r="D11" s="71">
        <v>345.109270283</v>
      </c>
      <c r="E11" s="71">
        <v>302.45911291300001</v>
      </c>
      <c r="F11" s="71">
        <v>261.98960581</v>
      </c>
      <c r="G11" s="71">
        <v>230.199082379</v>
      </c>
      <c r="H11" s="71">
        <v>249.23615747300005</v>
      </c>
      <c r="I11" s="71">
        <v>266.47233039000002</v>
      </c>
      <c r="J11" s="71">
        <v>277.29448260099997</v>
      </c>
      <c r="K11" s="71">
        <v>315.52481578400005</v>
      </c>
      <c r="L11" s="71">
        <v>314.174410072</v>
      </c>
    </row>
    <row r="12" spans="1:14" x14ac:dyDescent="0.25">
      <c r="A12" s="1" t="s">
        <v>91</v>
      </c>
      <c r="B12" s="25" t="s">
        <v>973</v>
      </c>
      <c r="C12" s="293">
        <v>5.1035972635999993</v>
      </c>
      <c r="D12" s="293">
        <v>5.1607070164</v>
      </c>
      <c r="E12" s="293">
        <v>4.4187683256000012</v>
      </c>
      <c r="F12" s="293">
        <v>6.0426442223000008</v>
      </c>
      <c r="G12" s="293">
        <v>7.0109378915999994</v>
      </c>
      <c r="H12" s="293">
        <v>6.6845393917999987</v>
      </c>
      <c r="I12" s="293">
        <v>6.6806587900000007</v>
      </c>
      <c r="J12" s="293">
        <v>7.1925919307999999</v>
      </c>
      <c r="K12" s="293">
        <v>7.3208068477000001</v>
      </c>
      <c r="L12" s="293">
        <v>7.6631239877000006</v>
      </c>
    </row>
    <row r="13" spans="1:14" x14ac:dyDescent="0.2">
      <c r="A13" s="1" t="s">
        <v>92</v>
      </c>
      <c r="B13" s="25" t="s">
        <v>85</v>
      </c>
      <c r="C13" s="295">
        <v>39.018999999999998</v>
      </c>
      <c r="D13" s="295">
        <v>39.037065935000001</v>
      </c>
      <c r="E13" s="295">
        <v>37.502627191000002</v>
      </c>
      <c r="F13" s="295">
        <v>33.847813441999996</v>
      </c>
      <c r="G13" s="295">
        <v>28.881790966000001</v>
      </c>
      <c r="H13" s="295">
        <v>26.104854507000002</v>
      </c>
      <c r="I13" s="295">
        <v>23.667787451999999</v>
      </c>
      <c r="J13" s="295">
        <v>23.105261868000003</v>
      </c>
      <c r="K13" s="295">
        <v>19.510729779000002</v>
      </c>
      <c r="L13" s="295">
        <v>18.789004762000001</v>
      </c>
    </row>
    <row r="14" spans="1:14" x14ac:dyDescent="0.25">
      <c r="A14" s="1" t="s">
        <v>93</v>
      </c>
      <c r="B14" s="25" t="s">
        <v>85</v>
      </c>
      <c r="C14" s="295">
        <v>16.786999999999999</v>
      </c>
      <c r="D14" s="295">
        <v>16.720528117000001</v>
      </c>
      <c r="E14" s="295">
        <v>12.297103141999999</v>
      </c>
      <c r="F14" s="295">
        <v>17</v>
      </c>
      <c r="G14" s="295">
        <v>19</v>
      </c>
      <c r="H14" s="295">
        <v>17</v>
      </c>
      <c r="I14" s="295">
        <v>18</v>
      </c>
      <c r="J14" s="295">
        <v>17.017692465</v>
      </c>
      <c r="K14" s="295">
        <v>20.153237615999998</v>
      </c>
      <c r="L14" s="295">
        <v>25.756505005000005</v>
      </c>
    </row>
    <row r="16" spans="1:14" x14ac:dyDescent="0.25">
      <c r="D16" s="9"/>
      <c r="E16" s="9"/>
      <c r="F16" s="9"/>
      <c r="G16" s="9"/>
      <c r="H16" s="9"/>
      <c r="I16" s="9"/>
      <c r="J16" s="9"/>
      <c r="K16" s="9"/>
      <c r="L16" s="9"/>
    </row>
    <row r="18" spans="1:12" x14ac:dyDescent="0.25">
      <c r="A18" s="5" t="s">
        <v>8</v>
      </c>
      <c r="B18" s="13" t="s">
        <v>94</v>
      </c>
      <c r="C18" s="11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6"/>
      <c r="B19" s="14" t="s">
        <v>95</v>
      </c>
      <c r="C19" s="12"/>
      <c r="D19" s="6"/>
      <c r="E19" s="6"/>
      <c r="F19" s="6"/>
      <c r="G19" s="6"/>
      <c r="H19" s="6"/>
      <c r="I19" s="6"/>
      <c r="J19" s="6"/>
      <c r="K19" s="6"/>
      <c r="L19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8"/>
  <sheetViews>
    <sheetView workbookViewId="0">
      <selection activeCell="F9" sqref="F9"/>
    </sheetView>
  </sheetViews>
  <sheetFormatPr baseColWidth="10" defaultColWidth="11.5703125" defaultRowHeight="12" x14ac:dyDescent="0.2"/>
  <cols>
    <col min="1" max="1" width="22" style="1" customWidth="1"/>
    <col min="2" max="3" width="10.7109375" style="9" customWidth="1"/>
    <col min="4" max="10" width="10.7109375" style="1" customWidth="1"/>
    <col min="11" max="16384" width="11.5703125" style="1"/>
  </cols>
  <sheetData>
    <row r="1" spans="1:10" x14ac:dyDescent="0.2">
      <c r="A1" s="2" t="s">
        <v>890</v>
      </c>
    </row>
    <row r="2" spans="1:10" x14ac:dyDescent="0.25">
      <c r="A2" s="1" t="s">
        <v>96</v>
      </c>
    </row>
    <row r="6" spans="1:10" x14ac:dyDescent="0.25">
      <c r="A6" s="4" t="s">
        <v>1</v>
      </c>
      <c r="B6" s="7">
        <v>2008</v>
      </c>
      <c r="C6" s="7">
        <v>2009</v>
      </c>
      <c r="D6" s="7">
        <v>2010</v>
      </c>
      <c r="E6" s="7">
        <v>2011</v>
      </c>
      <c r="F6" s="7">
        <v>2012</v>
      </c>
      <c r="G6" s="7">
        <v>2013</v>
      </c>
      <c r="H6" s="7">
        <v>2014</v>
      </c>
      <c r="I6" s="7">
        <v>2015</v>
      </c>
      <c r="J6" s="7" t="s">
        <v>846</v>
      </c>
    </row>
    <row r="7" spans="1:10" x14ac:dyDescent="0.25">
      <c r="A7" s="25" t="s">
        <v>97</v>
      </c>
      <c r="B7" s="32">
        <v>6.4818453910572282E-2</v>
      </c>
      <c r="C7" s="32">
        <v>6.2565262516995901E-3</v>
      </c>
      <c r="D7" s="32">
        <v>-2.2498822389721895E-2</v>
      </c>
      <c r="E7" s="32">
        <v>-9.6802153332751217E-3</v>
      </c>
      <c r="F7" s="32">
        <v>5.1536300410489844E-2</v>
      </c>
      <c r="G7" s="32">
        <v>5.9191707801962368E-2</v>
      </c>
      <c r="H7" s="32">
        <v>1.4563515478993594E-3</v>
      </c>
      <c r="I7" s="32">
        <v>0.23458555187532815</v>
      </c>
      <c r="J7" s="32">
        <v>0.38395722568548352</v>
      </c>
    </row>
    <row r="8" spans="1:10" x14ac:dyDescent="0.25">
      <c r="A8" s="25" t="s">
        <v>98</v>
      </c>
      <c r="B8" s="32">
        <v>5.6641695596564956E-2</v>
      </c>
      <c r="C8" s="32">
        <v>2.2825523084903931E-2</v>
      </c>
      <c r="D8" s="32">
        <v>-0.1081994928148774</v>
      </c>
      <c r="E8" s="32">
        <v>1.2701421800947799E-2</v>
      </c>
      <c r="F8" s="32">
        <v>-2.7704979408461283E-2</v>
      </c>
      <c r="G8" s="32">
        <v>-3.2730073161340023E-2</v>
      </c>
      <c r="H8" s="32">
        <v>-0.10345860557532638</v>
      </c>
      <c r="I8" s="32">
        <v>4.8008716067305723E-2</v>
      </c>
      <c r="J8" s="32">
        <v>4.2109889967521186E-2</v>
      </c>
    </row>
    <row r="9" spans="1:10" x14ac:dyDescent="0.25">
      <c r="A9" s="25" t="s">
        <v>99</v>
      </c>
      <c r="B9" s="32">
        <v>0.10955399808594302</v>
      </c>
      <c r="C9" s="32">
        <v>-5.5950398097726173E-2</v>
      </c>
      <c r="D9" s="32">
        <v>-2.8078847640498172E-2</v>
      </c>
      <c r="E9" s="32">
        <v>-0.14557934578916909</v>
      </c>
      <c r="F9" s="32">
        <v>1.9818669304890069E-2</v>
      </c>
      <c r="G9" s="32">
        <v>5.462579047609406E-2</v>
      </c>
      <c r="H9" s="32">
        <v>-2.6492741915746576E-2</v>
      </c>
      <c r="I9" s="32">
        <v>8.0384209762468295E-2</v>
      </c>
      <c r="J9" s="32">
        <v>-5.9373561412463194E-2</v>
      </c>
    </row>
    <row r="10" spans="1:10" x14ac:dyDescent="0.25">
      <c r="A10" s="1" t="s">
        <v>100</v>
      </c>
      <c r="B10" s="32">
        <v>5.2683444675655444E-2</v>
      </c>
      <c r="C10" s="32">
        <v>6.4238151764651086E-2</v>
      </c>
      <c r="D10" s="32">
        <v>-7.1951035780294492E-2</v>
      </c>
      <c r="E10" s="32">
        <v>-6.0872256284332127E-2</v>
      </c>
      <c r="F10" s="32">
        <v>1.8133166087068275E-2</v>
      </c>
      <c r="G10" s="32">
        <v>5.5568385515858187E-2</v>
      </c>
      <c r="H10" s="32">
        <v>4.3976195223786707E-2</v>
      </c>
      <c r="I10" s="32">
        <v>6.9268430145993598E-2</v>
      </c>
      <c r="J10" s="32">
        <v>6.6508200233479808E-2</v>
      </c>
    </row>
    <row r="11" spans="1:10" x14ac:dyDescent="0.25">
      <c r="A11" s="1" t="s">
        <v>101</v>
      </c>
      <c r="B11" s="8">
        <v>4.8439238481008839E-2</v>
      </c>
      <c r="C11" s="8">
        <v>-0.12358450219266948</v>
      </c>
      <c r="D11" s="8">
        <v>-0.13380157970191742</v>
      </c>
      <c r="E11" s="8">
        <v>-0.1213426896563794</v>
      </c>
      <c r="F11" s="8">
        <v>8.269831007691586E-2</v>
      </c>
      <c r="G11" s="8">
        <v>6.9155988808996094E-2</v>
      </c>
      <c r="H11" s="8">
        <v>4.0612667721113827E-2</v>
      </c>
      <c r="I11" s="32">
        <v>0.13786907270711857</v>
      </c>
      <c r="J11" s="8">
        <v>-4.2798716438344764E-3</v>
      </c>
    </row>
    <row r="12" spans="1:10" x14ac:dyDescent="0.25">
      <c r="A12" s="1" t="s">
        <v>102</v>
      </c>
      <c r="B12" s="32">
        <v>1.1190097856529579E-2</v>
      </c>
      <c r="C12" s="32">
        <v>-0.14376686923753323</v>
      </c>
      <c r="D12" s="32">
        <v>0.36749514277363748</v>
      </c>
      <c r="E12" s="32">
        <v>0.16024336924000449</v>
      </c>
      <c r="F12" s="32">
        <v>-4.655561136707087E-2</v>
      </c>
      <c r="G12" s="32">
        <v>-5.8053391154500034E-4</v>
      </c>
      <c r="H12" s="32">
        <v>7.6629140462358469E-2</v>
      </c>
      <c r="I12" s="32">
        <v>1.7825968459431074E-2</v>
      </c>
      <c r="J12" s="32">
        <v>4.6759482543587083E-2</v>
      </c>
    </row>
    <row r="13" spans="1:10" x14ac:dyDescent="0.2">
      <c r="A13" s="1" t="s">
        <v>103</v>
      </c>
      <c r="B13" s="8">
        <v>4.6300353673855987E-4</v>
      </c>
      <c r="C13" s="8">
        <v>-3.9307225254965883E-2</v>
      </c>
      <c r="D13" s="8">
        <v>-9.7454872438299422E-2</v>
      </c>
      <c r="E13" s="8">
        <v>-0.14671619732570129</v>
      </c>
      <c r="F13" s="8">
        <v>-9.6148346972978249E-2</v>
      </c>
      <c r="G13" s="8">
        <v>-9.3356852624729481E-2</v>
      </c>
      <c r="H13" s="8">
        <v>-2.3767561084484079E-2</v>
      </c>
      <c r="I13" s="32">
        <v>-0.15557201253703623</v>
      </c>
      <c r="J13" s="8">
        <v>-3.699118511583388E-2</v>
      </c>
    </row>
    <row r="14" spans="1:10" x14ac:dyDescent="0.25">
      <c r="A14" s="1" t="s">
        <v>104</v>
      </c>
      <c r="B14" s="8">
        <v>-3.9597237743490554E-3</v>
      </c>
      <c r="C14" s="8">
        <v>-0.26455055390879922</v>
      </c>
      <c r="D14" s="8">
        <v>0.38243940899686746</v>
      </c>
      <c r="E14" s="8">
        <v>0.11764705882352944</v>
      </c>
      <c r="F14" s="8">
        <v>-0.10526315789473684</v>
      </c>
      <c r="G14" s="8">
        <v>5.8823529411764719E-2</v>
      </c>
      <c r="H14" s="8">
        <v>-5.4572640833333352E-2</v>
      </c>
      <c r="I14" s="32">
        <v>0.18425207515348041</v>
      </c>
      <c r="J14" s="8">
        <v>0.27803311288065591</v>
      </c>
    </row>
    <row r="17" spans="1:12" x14ac:dyDescent="0.25">
      <c r="A17" s="5" t="s">
        <v>8</v>
      </c>
      <c r="B17" s="13" t="s">
        <v>94</v>
      </c>
      <c r="C17" s="11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6"/>
      <c r="B18" s="14" t="s">
        <v>95</v>
      </c>
      <c r="C18" s="12"/>
      <c r="D18" s="6"/>
      <c r="E18" s="6"/>
      <c r="F18" s="6"/>
      <c r="G18" s="6"/>
      <c r="H18" s="6"/>
      <c r="I18" s="6"/>
      <c r="J18" s="6"/>
      <c r="K18" s="6"/>
      <c r="L1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77</vt:i4>
      </vt:variant>
    </vt:vector>
  </HeadingPairs>
  <TitlesOfParts>
    <vt:vector size="77" baseType="lpstr">
      <vt:lpstr>MACRO</vt:lpstr>
      <vt:lpstr>PBI</vt:lpstr>
      <vt:lpstr>ACTIVIDAD</vt:lpstr>
      <vt:lpstr>CATASTRO</vt:lpstr>
      <vt:lpstr>RESTRINGIDAS</vt:lpstr>
      <vt:lpstr>PASANTIAS</vt:lpstr>
      <vt:lpstr>RANKING</vt:lpstr>
      <vt:lpstr>PRODUCCION</vt:lpstr>
      <vt:lpstr>VARIACION</vt:lpstr>
      <vt:lpstr>RESERVAS</vt:lpstr>
      <vt:lpstr>RESERVAS CU-ZN-AG</vt:lpstr>
      <vt:lpstr>RESERVAS AU-MO-SN-FE</vt:lpstr>
      <vt:lpstr>RESERVAS MUNDIALES</vt:lpstr>
      <vt:lpstr>EXPORTACIONES</vt:lpstr>
      <vt:lpstr>DESTINO EXPOR</vt:lpstr>
      <vt:lpstr>EXPORT MIN</vt:lpstr>
      <vt:lpstr>PRECIOS</vt:lpstr>
      <vt:lpstr>CU - PAISES</vt:lpstr>
      <vt:lpstr>CU - EMPRESAS</vt:lpstr>
      <vt:lpstr>CU - REGIONES</vt:lpstr>
      <vt:lpstr>CU - ESTRATO</vt:lpstr>
      <vt:lpstr>CU - EXPORT</vt:lpstr>
      <vt:lpstr>CU - DESTINO</vt:lpstr>
      <vt:lpstr>AU - PAISES</vt:lpstr>
      <vt:lpstr>AU - EMPRESAS</vt:lpstr>
      <vt:lpstr>AU - REGIONES</vt:lpstr>
      <vt:lpstr>AU - ESTRATO</vt:lpstr>
      <vt:lpstr>AU - EXPORT</vt:lpstr>
      <vt:lpstr>AU - DESTINO</vt:lpstr>
      <vt:lpstr>AG - PAISES</vt:lpstr>
      <vt:lpstr>AG - EMPRESAS</vt:lpstr>
      <vt:lpstr>AG - REGIONES</vt:lpstr>
      <vt:lpstr>AG - ESTRATO</vt:lpstr>
      <vt:lpstr>AG - EXPORT</vt:lpstr>
      <vt:lpstr>AG - DESTINO</vt:lpstr>
      <vt:lpstr>ZN - PAISES</vt:lpstr>
      <vt:lpstr>ZN - EMPRESAS</vt:lpstr>
      <vt:lpstr>ZN - REGIONES</vt:lpstr>
      <vt:lpstr>ZN - ESTRATO</vt:lpstr>
      <vt:lpstr>ZN - EXPORT</vt:lpstr>
      <vt:lpstr>ZN - DESTINO</vt:lpstr>
      <vt:lpstr>PB - PAISES</vt:lpstr>
      <vt:lpstr>PB - EMPRESAS</vt:lpstr>
      <vt:lpstr>PB - REGIONES</vt:lpstr>
      <vt:lpstr>PB - ESTRATO</vt:lpstr>
      <vt:lpstr>PB - EXPORT</vt:lpstr>
      <vt:lpstr>PB - DESTINO</vt:lpstr>
      <vt:lpstr>FE - PRODUCCION </vt:lpstr>
      <vt:lpstr>FE - EXPORT</vt:lpstr>
      <vt:lpstr>FE - DESTINO</vt:lpstr>
      <vt:lpstr>SN - PRODUCCION</vt:lpstr>
      <vt:lpstr>SN - PAISES</vt:lpstr>
      <vt:lpstr>SN - EXPORT</vt:lpstr>
      <vt:lpstr>SN - DESTINO</vt:lpstr>
      <vt:lpstr>MO - PRODUC</vt:lpstr>
      <vt:lpstr>MO - PAISES</vt:lpstr>
      <vt:lpstr>MO - EXPORT</vt:lpstr>
      <vt:lpstr>MO - DESTINO</vt:lpstr>
      <vt:lpstr>NO METALICO</vt:lpstr>
      <vt:lpstr>NM - REGIONES</vt:lpstr>
      <vt:lpstr>EXPORT NM</vt:lpstr>
      <vt:lpstr>DESTINO EXP NO METALICO</vt:lpstr>
      <vt:lpstr>INVERSIONES</vt:lpstr>
      <vt:lpstr>INVERSIONES EMPRESAS</vt:lpstr>
      <vt:lpstr>INVERSIONES - REGIONES</vt:lpstr>
      <vt:lpstr>INVERSIONES - RUBRO</vt:lpstr>
      <vt:lpstr>INVERSIONES REGIONES 2</vt:lpstr>
      <vt:lpstr>EMPLEO</vt:lpstr>
      <vt:lpstr>EMPLEO GENERO</vt:lpstr>
      <vt:lpstr>EMPLEO REGIONES</vt:lpstr>
      <vt:lpstr>EMPLEO PROCEDENCIA</vt:lpstr>
      <vt:lpstr>FATALES</vt:lpstr>
      <vt:lpstr>TRANSF</vt:lpstr>
      <vt:lpstr>CANON</vt:lpstr>
      <vt:lpstr>REGALIAS</vt:lpstr>
      <vt:lpstr>VIGENCIA</vt:lpstr>
      <vt:lpstr>REG TRIB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</cp:lastModifiedBy>
  <dcterms:created xsi:type="dcterms:W3CDTF">2015-03-10T15:40:07Z</dcterms:created>
  <dcterms:modified xsi:type="dcterms:W3CDTF">2017-04-12T15:55:10Z</dcterms:modified>
</cp:coreProperties>
</file>