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9416" windowHeight="9852"/>
  </bookViews>
  <sheets>
    <sheet name="INVENT 04" sheetId="1" r:id="rId1"/>
  </sheets>
  <definedNames>
    <definedName name="_xlnm.Database" localSheetId="0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C59" i="1"/>
  <c r="B59" i="1"/>
  <c r="C58" i="1"/>
  <c r="H58" i="1" s="1"/>
  <c r="B58" i="1"/>
  <c r="H57" i="1"/>
  <c r="H56" i="1"/>
  <c r="H55" i="1"/>
  <c r="B54" i="1"/>
  <c r="H54" i="1" s="1"/>
  <c r="H53" i="1"/>
  <c r="H52" i="1"/>
  <c r="D51" i="1"/>
  <c r="H51" i="1" s="1"/>
  <c r="H50" i="1"/>
  <c r="H49" i="1"/>
  <c r="H48" i="1"/>
  <c r="H47" i="1"/>
  <c r="H46" i="1"/>
  <c r="H45" i="1"/>
  <c r="H44" i="1"/>
  <c r="H43" i="1"/>
  <c r="D43" i="1"/>
  <c r="H42" i="1"/>
  <c r="D42" i="1"/>
  <c r="D79" i="1" s="1"/>
  <c r="H41" i="1"/>
  <c r="H40" i="1"/>
  <c r="H39" i="1"/>
  <c r="B38" i="1"/>
  <c r="H38" i="1" s="1"/>
  <c r="H36" i="1"/>
  <c r="H35" i="1"/>
  <c r="H34" i="1"/>
  <c r="H33" i="1"/>
  <c r="H32" i="1"/>
  <c r="H31" i="1"/>
  <c r="H30" i="1"/>
  <c r="H29" i="1"/>
  <c r="H28" i="1"/>
  <c r="H27" i="1"/>
  <c r="H26" i="1"/>
  <c r="H25" i="1"/>
  <c r="B25" i="1"/>
  <c r="H24" i="1"/>
  <c r="H23" i="1"/>
  <c r="H22" i="1"/>
  <c r="H21" i="1"/>
  <c r="H20" i="1"/>
  <c r="H19" i="1"/>
  <c r="H18" i="1"/>
  <c r="H17" i="1"/>
  <c r="H16" i="1"/>
  <c r="B15" i="1"/>
  <c r="B79" i="1" s="1"/>
  <c r="H14" i="1"/>
  <c r="H13" i="1"/>
  <c r="H12" i="1"/>
  <c r="H11" i="1"/>
  <c r="H10" i="1"/>
  <c r="H9" i="1"/>
  <c r="H8" i="1"/>
  <c r="G6" i="1"/>
  <c r="G79" i="1" s="1"/>
  <c r="F6" i="1"/>
  <c r="F79" i="1" s="1"/>
  <c r="H6" i="1" l="1"/>
  <c r="H15" i="1"/>
  <c r="C79" i="1"/>
  <c r="H79" i="1" l="1"/>
</calcChain>
</file>

<file path=xl/sharedStrings.xml><?xml version="1.0" encoding="utf-8"?>
<sst xmlns="http://schemas.openxmlformats.org/spreadsheetml/2006/main" count="91" uniqueCount="84">
  <si>
    <t>INVENTARIOS EN REFINERÍAS - MBLS</t>
  </si>
  <si>
    <t>Al 30 DE ABRIL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</si>
  <si>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</si>
  <si>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</si>
  <si>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</si>
  <si>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</si>
  <si>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</si>
  <si>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</si>
  <si>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</si>
  <si>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</si>
  <si>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</si>
  <si>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</si>
  <si>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</si>
  <si>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</si>
  <si>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</si>
  <si>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</si>
  <si>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</si>
  <si>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</si>
  <si>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</si>
  <si>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</si>
  <si>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</si>
  <si>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</si>
  <si>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</si>
  <si>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</si>
  <si>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</si>
  <si>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</si>
  <si>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</si>
  <si>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 xml:space="preserve">  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</si>
  <si>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</si>
  <si>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</si>
  <si>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</si>
  <si>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</si>
  <si>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</si>
  <si>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</si>
  <si>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</si>
  <si>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</si>
  <si>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</si>
  <si>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</si>
  <si>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</si>
  <si>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</si>
  <si>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</si>
  <si>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</si>
  <si>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</si>
  <si>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</si>
  <si>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</si>
  <si>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</si>
  <si>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</si>
  <si>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</si>
  <si>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</si>
  <si>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</si>
  <si>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-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</si>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</sst>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  <numFmt numFmtId="17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1" applyNumberFormat="0" applyAlignment="0" applyProtection="0"/>
    <xf numFmtId="0" fontId="13" fillId="23" borderId="32" applyNumberFormat="0" applyAlignment="0" applyProtection="0"/>
    <xf numFmtId="0" fontId="8" fillId="0" borderId="0"/>
    <xf numFmtId="173" fontId="7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31" applyNumberFormat="0" applyAlignment="0" applyProtection="0"/>
    <xf numFmtId="0" fontId="20" fillId="0" borderId="36" applyNumberFormat="0" applyFill="0" applyAlignment="0" applyProtection="0"/>
    <xf numFmtId="174" fontId="8" fillId="0" borderId="0" applyFont="0" applyFill="0" applyBorder="0" applyAlignment="0" applyProtection="0"/>
    <xf numFmtId="0" fontId="21" fillId="0" borderId="0"/>
    <xf numFmtId="0" fontId="8" fillId="0" borderId="0"/>
    <xf numFmtId="0" fontId="8" fillId="24" borderId="37" applyNumberFormat="0" applyFont="0" applyAlignment="0" applyProtection="0"/>
    <xf numFmtId="0" fontId="8" fillId="24" borderId="37" applyNumberFormat="0" applyFont="0" applyAlignment="0" applyProtection="0"/>
    <xf numFmtId="0" fontId="22" fillId="22" borderId="38" applyNumberFormat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2" borderId="2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left"/>
    </xf>
    <xf numFmtId="164" fontId="4" fillId="0" borderId="6" xfId="3" applyNumberFormat="1" applyFont="1" applyFill="1" applyBorder="1" applyAlignment="1">
      <alignment horizontal="center" vertical="center"/>
    </xf>
    <xf numFmtId="164" fontId="5" fillId="0" borderId="7" xfId="3" applyNumberFormat="1" applyFont="1" applyFill="1" applyBorder="1" applyAlignment="1">
      <alignment horizontal="center" vertical="center"/>
    </xf>
    <xf numFmtId="164" fontId="4" fillId="0" borderId="7" xfId="3" applyNumberFormat="1" applyFont="1" applyFill="1" applyBorder="1" applyAlignment="1">
      <alignment horizontal="center" vertical="center"/>
    </xf>
    <xf numFmtId="166" fontId="5" fillId="0" borderId="7" xfId="3" applyNumberFormat="1" applyFont="1" applyFill="1" applyBorder="1" applyAlignment="1">
      <alignment horizontal="center" vertical="center"/>
    </xf>
    <xf numFmtId="164" fontId="4" fillId="0" borderId="8" xfId="3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/>
    </xf>
    <xf numFmtId="164" fontId="2" fillId="0" borderId="3" xfId="1" applyNumberFormat="1" applyFont="1" applyFill="1" applyBorder="1"/>
    <xf numFmtId="164" fontId="6" fillId="0" borderId="0" xfId="4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164" fontId="2" fillId="0" borderId="9" xfId="4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/>
    <xf numFmtId="164" fontId="4" fillId="0" borderId="10" xfId="5" applyNumberFormat="1" applyFont="1" applyFill="1" applyBorder="1" applyAlignment="1">
      <alignment horizontal="center" vertical="center"/>
    </xf>
    <xf numFmtId="166" fontId="4" fillId="0" borderId="11" xfId="4" applyNumberFormat="1" applyFont="1" applyFill="1" applyBorder="1" applyAlignment="1">
      <alignment horizontal="center" vertical="center"/>
    </xf>
    <xf numFmtId="164" fontId="4" fillId="0" borderId="11" xfId="4" applyNumberFormat="1" applyFont="1" applyFill="1" applyBorder="1" applyAlignment="1">
      <alignment horizontal="center" vertical="center"/>
    </xf>
    <xf numFmtId="164" fontId="4" fillId="0" borderId="12" xfId="4" applyNumberFormat="1" applyFont="1" applyFill="1" applyBorder="1" applyAlignment="1">
      <alignment horizontal="center" vertical="center"/>
    </xf>
    <xf numFmtId="164" fontId="2" fillId="0" borderId="13" xfId="4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/>
    <xf numFmtId="166" fontId="4" fillId="0" borderId="14" xfId="5" applyNumberFormat="1" applyFont="1" applyFill="1" applyBorder="1" applyAlignment="1">
      <alignment horizontal="center" vertical="center"/>
    </xf>
    <xf numFmtId="164" fontId="4" fillId="0" borderId="15" xfId="4" applyNumberFormat="1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horizontal="center" vertical="center"/>
    </xf>
    <xf numFmtId="166" fontId="2" fillId="0" borderId="16" xfId="4" applyNumberFormat="1" applyFont="1" applyFill="1" applyBorder="1" applyAlignment="1">
      <alignment horizontal="center" vertical="center"/>
    </xf>
    <xf numFmtId="164" fontId="4" fillId="0" borderId="14" xfId="5" applyNumberFormat="1" applyFont="1" applyFill="1" applyBorder="1" applyAlignment="1">
      <alignment horizontal="center" vertical="center"/>
    </xf>
    <xf numFmtId="164" fontId="2" fillId="0" borderId="16" xfId="4" applyNumberFormat="1" applyFont="1" applyFill="1" applyBorder="1" applyAlignment="1">
      <alignment horizontal="center" vertical="center"/>
    </xf>
    <xf numFmtId="166" fontId="4" fillId="0" borderId="15" xfId="4" applyNumberFormat="1" applyFont="1" applyFill="1" applyBorder="1" applyAlignment="1">
      <alignment horizontal="center" vertical="center"/>
    </xf>
    <xf numFmtId="164" fontId="4" fillId="0" borderId="17" xfId="4" applyNumberFormat="1" applyFont="1" applyFill="1" applyBorder="1" applyAlignment="1">
      <alignment horizontal="center" vertical="center"/>
    </xf>
    <xf numFmtId="164" fontId="5" fillId="0" borderId="18" xfId="1" applyNumberFormat="1" applyFont="1" applyFill="1" applyBorder="1" applyAlignment="1">
      <alignment vertical="center"/>
    </xf>
    <xf numFmtId="164" fontId="4" fillId="0" borderId="19" xfId="5" applyNumberFormat="1" applyFont="1" applyFill="1" applyBorder="1" applyAlignment="1">
      <alignment horizontal="center" vertical="center"/>
    </xf>
    <xf numFmtId="166" fontId="4" fillId="0" borderId="20" xfId="4" applyNumberFormat="1" applyFont="1" applyFill="1" applyBorder="1" applyAlignment="1">
      <alignment horizontal="center" vertical="center"/>
    </xf>
    <xf numFmtId="164" fontId="4" fillId="0" borderId="20" xfId="4" applyNumberFormat="1" applyFont="1" applyFill="1" applyBorder="1" applyAlignment="1">
      <alignment horizontal="center" vertical="center"/>
    </xf>
    <xf numFmtId="164" fontId="4" fillId="0" borderId="21" xfId="4" applyNumberFormat="1" applyFont="1" applyFill="1" applyBorder="1" applyAlignment="1">
      <alignment horizontal="center" vertical="center"/>
    </xf>
    <xf numFmtId="164" fontId="2" fillId="0" borderId="22" xfId="4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/>
    <xf numFmtId="164" fontId="5" fillId="0" borderId="0" xfId="1" applyNumberFormat="1" applyFont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/>
    <xf numFmtId="166" fontId="4" fillId="0" borderId="10" xfId="5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4" fillId="0" borderId="12" xfId="3" applyNumberFormat="1" applyFont="1" applyFill="1" applyBorder="1" applyAlignment="1">
      <alignment horizontal="center" vertical="center"/>
    </xf>
    <xf numFmtId="164" fontId="5" fillId="0" borderId="12" xfId="3" applyNumberFormat="1" applyFont="1" applyFill="1" applyBorder="1" applyAlignment="1">
      <alignment horizontal="center" vertical="center"/>
    </xf>
    <xf numFmtId="164" fontId="2" fillId="0" borderId="25" xfId="4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/>
    <xf numFmtId="164" fontId="4" fillId="0" borderId="10" xfId="4" applyNumberFormat="1" applyFont="1" applyFill="1" applyBorder="1" applyAlignment="1">
      <alignment horizontal="center" vertical="center"/>
    </xf>
    <xf numFmtId="164" fontId="4" fillId="0" borderId="26" xfId="4" applyNumberFormat="1" applyFont="1" applyFill="1" applyBorder="1" applyAlignment="1">
      <alignment horizontal="center" vertical="center"/>
    </xf>
    <xf numFmtId="164" fontId="4" fillId="0" borderId="14" xfId="4" applyNumberFormat="1" applyFont="1" applyFill="1" applyBorder="1" applyAlignment="1">
      <alignment horizontal="center" vertical="center"/>
    </xf>
    <xf numFmtId="164" fontId="4" fillId="0" borderId="27" xfId="4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/>
    <xf numFmtId="164" fontId="4" fillId="0" borderId="19" xfId="4" applyNumberFormat="1" applyFont="1" applyFill="1" applyBorder="1" applyAlignment="1">
      <alignment horizontal="center" vertical="center"/>
    </xf>
    <xf numFmtId="164" fontId="4" fillId="0" borderId="28" xfId="4" applyNumberFormat="1" applyFont="1" applyFill="1" applyBorder="1" applyAlignment="1">
      <alignment horizontal="center" vertical="center"/>
    </xf>
    <xf numFmtId="164" fontId="2" fillId="3" borderId="6" xfId="2" applyNumberFormat="1" applyFont="1" applyFill="1" applyBorder="1" applyAlignment="1">
      <alignment horizontal="center"/>
    </xf>
    <xf numFmtId="43" fontId="2" fillId="3" borderId="29" xfId="2" applyNumberFormat="1" applyFont="1" applyFill="1" applyBorder="1" applyAlignment="1">
      <alignment horizontal="center" vertical="center"/>
    </xf>
    <xf numFmtId="43" fontId="2" fillId="3" borderId="30" xfId="2" applyNumberFormat="1" applyFont="1" applyFill="1" applyBorder="1" applyAlignment="1">
      <alignment horizontal="center" vertical="center"/>
    </xf>
    <xf numFmtId="43" fontId="2" fillId="3" borderId="30" xfId="5" applyNumberFormat="1" applyFont="1" applyFill="1" applyBorder="1" applyAlignment="1">
      <alignment horizontal="center" vertical="center"/>
    </xf>
    <xf numFmtId="43" fontId="2" fillId="3" borderId="8" xfId="5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 vertical="center"/>
    </xf>
    <xf numFmtId="169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Fill="1" applyBorder="1"/>
    <xf numFmtId="166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70" fontId="5" fillId="0" borderId="0" xfId="1" applyNumberFormat="1" applyFont="1" applyAlignment="1">
      <alignment horizontal="right" vertical="center"/>
    </xf>
    <xf numFmtId="171" fontId="2" fillId="0" borderId="0" xfId="1" applyNumberFormat="1" applyFont="1" applyFill="1" applyBorder="1" applyAlignment="1">
      <alignment horizontal="right" vertical="center"/>
    </xf>
    <xf numFmtId="171" fontId="2" fillId="0" borderId="0" xfId="4" applyNumberFormat="1" applyFont="1" applyFill="1" applyBorder="1" applyAlignment="1">
      <alignment horizontal="right" vertical="center"/>
    </xf>
    <xf numFmtId="172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horizontal="center" vertical="center"/>
    </xf>
    <xf numFmtId="172" fontId="2" fillId="0" borderId="0" xfId="1" applyNumberFormat="1" applyFont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2" fillId="2" borderId="3" xfId="2" applyNumberFormat="1" applyFont="1" applyFill="1" applyBorder="1" applyAlignment="1">
      <alignment horizontal="center" vertical="center"/>
    </xf>
  </cellXfs>
  <cellStyles count="55">
    <cellStyle name="0752-93035" xfId="6"/>
    <cellStyle name="0752-93035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Diseño" xfId="35"/>
    <cellStyle name="Euro" xfId="36"/>
    <cellStyle name="Euro 2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Millares [0]_INF_ENE_04" xfId="4"/>
    <cellStyle name="Millares [0]_INF_ENE_04 2" xfId="5"/>
    <cellStyle name="Millares 2" xfId="46"/>
    <cellStyle name="Millares_INF_ENE_04" xfId="3"/>
    <cellStyle name="No-definido" xfId="47"/>
    <cellStyle name="Normal" xfId="0" builtinId="0"/>
    <cellStyle name="Normal 2" xfId="48"/>
    <cellStyle name="Normal_INF_ENE_04" xfId="1"/>
    <cellStyle name="Normal_INF_ENE_04 2" xfId="2"/>
    <cellStyle name="Notas 2" xfId="49"/>
    <cellStyle name="Note" xfId="50"/>
    <cellStyle name="Output" xfId="51"/>
    <cellStyle name="Porcentaje 2" xfId="52"/>
    <cellStyle name="Title" xfId="53"/>
    <cellStyle name="Warning Text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93"/>
  <sheetViews>
    <sheetView showGridLines="0" tabSelected="1" view="pageBreakPreview" zoomScaleNormal="115" zoomScaleSheetLayoutView="100" workbookViewId="0">
      <selection activeCell="C27" sqref="C27"/>
    </sheetView>
  </sheetViews>
  <sheetFormatPr baseColWidth="10" defaultColWidth="12.88671875" defaultRowHeight="13.8" x14ac:dyDescent="0.3"/>
  <cols>
    <col min="1" max="1" width="36.33203125" style="4" customWidth="1"/>
    <col min="2" max="2" width="14" style="67" customWidth="1"/>
    <col min="3" max="3" width="10.44140625" style="67" bestFit="1" customWidth="1"/>
    <col min="4" max="4" width="12.109375" style="67" customWidth="1"/>
    <col min="5" max="5" width="11" style="67" customWidth="1"/>
    <col min="6" max="7" width="11.5546875" style="67" bestFit="1" customWidth="1"/>
    <col min="8" max="8" width="12.88671875" style="67" bestFit="1" customWidth="1"/>
    <col min="9" max="9" width="9.88671875" style="3" customWidth="1"/>
    <col min="10" max="16384" width="12.88671875" style="4"/>
  </cols>
  <sheetData>
    <row r="1" spans="1:9" ht="12.75" x14ac:dyDescent="0.2">
      <c r="A1" s="1"/>
      <c r="B1" s="2"/>
      <c r="C1" s="2"/>
      <c r="D1" s="2"/>
      <c r="E1" s="2"/>
      <c r="F1" s="2"/>
      <c r="G1" s="2"/>
      <c r="H1" s="2"/>
    </row>
    <row r="2" spans="1:9" x14ac:dyDescent="0.3">
      <c r="A2" s="77" t="s">
        <v>0</v>
      </c>
      <c r="B2" s="77"/>
      <c r="C2" s="77"/>
      <c r="D2" s="77"/>
      <c r="E2" s="77"/>
      <c r="F2" s="77"/>
      <c r="G2" s="77"/>
      <c r="H2" s="77"/>
    </row>
    <row r="3" spans="1:9" ht="17.25" thickBot="1" x14ac:dyDescent="0.25">
      <c r="A3" s="78" t="s">
        <v>1</v>
      </c>
      <c r="B3" s="78"/>
      <c r="C3" s="78"/>
      <c r="D3" s="78"/>
      <c r="E3" s="78"/>
      <c r="F3" s="78"/>
      <c r="G3" s="78"/>
      <c r="H3" s="78"/>
    </row>
    <row r="4" spans="1:9" x14ac:dyDescent="0.3">
      <c r="A4" s="79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/>
    </row>
    <row r="5" spans="1:9" ht="14.4" thickBot="1" x14ac:dyDescent="0.35">
      <c r="A5" s="80"/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7" t="s">
        <v>9</v>
      </c>
      <c r="I5" s="6"/>
    </row>
    <row r="6" spans="1:9" ht="14.4" thickBot="1" x14ac:dyDescent="0.35">
      <c r="A6" s="8" t="s">
        <v>10</v>
      </c>
      <c r="B6" s="9">
        <v>559.87</v>
      </c>
      <c r="C6" s="10">
        <v>89.236000000000004</v>
      </c>
      <c r="D6" s="11">
        <v>144.876</v>
      </c>
      <c r="E6" s="12">
        <v>5.2119999999999997</v>
      </c>
      <c r="F6" s="12">
        <f>0.623+0.84+1.009</f>
        <v>2.472</v>
      </c>
      <c r="G6" s="13">
        <f>867.63+65.77+401+419.52</f>
        <v>1753.92</v>
      </c>
      <c r="H6" s="14">
        <f>SUM(B6:G6)</f>
        <v>2555.5860000000002</v>
      </c>
      <c r="I6" s="15"/>
    </row>
    <row r="7" spans="1:9" ht="13.5" thickBot="1" x14ac:dyDescent="0.25">
      <c r="A7" s="16" t="s">
        <v>11</v>
      </c>
      <c r="B7" s="17"/>
      <c r="C7" s="18"/>
      <c r="D7" s="19"/>
      <c r="E7" s="19"/>
      <c r="F7" s="20"/>
      <c r="G7" s="18"/>
      <c r="H7" s="21"/>
      <c r="I7" s="15"/>
    </row>
    <row r="8" spans="1:9" ht="12.75" x14ac:dyDescent="0.2">
      <c r="A8" s="22" t="s">
        <v>12</v>
      </c>
      <c r="B8" s="23">
        <v>59.381</v>
      </c>
      <c r="C8" s="24">
        <v>5.67</v>
      </c>
      <c r="D8" s="24">
        <v>7.1870000000000003</v>
      </c>
      <c r="E8" s="24">
        <v>3.0000000000000001E-3</v>
      </c>
      <c r="F8" s="25">
        <v>0</v>
      </c>
      <c r="G8" s="26">
        <v>0</v>
      </c>
      <c r="H8" s="27">
        <f t="shared" ref="H8:H36" si="0">SUM(B8:G8)</f>
        <v>72.241</v>
      </c>
      <c r="I8" s="15"/>
    </row>
    <row r="9" spans="1:9" ht="12.75" x14ac:dyDescent="0.2">
      <c r="A9" s="28" t="s">
        <v>13</v>
      </c>
      <c r="B9" s="29">
        <v>1.5069999999999999</v>
      </c>
      <c r="C9" s="30">
        <v>0</v>
      </c>
      <c r="D9" s="30">
        <v>0</v>
      </c>
      <c r="E9" s="30">
        <v>0</v>
      </c>
      <c r="F9" s="30">
        <v>0</v>
      </c>
      <c r="G9" s="31">
        <v>0</v>
      </c>
      <c r="H9" s="32">
        <f t="shared" si="0"/>
        <v>1.5069999999999999</v>
      </c>
      <c r="I9" s="15"/>
    </row>
    <row r="10" spans="1:9" ht="12.75" x14ac:dyDescent="0.2">
      <c r="A10" s="28" t="s">
        <v>14</v>
      </c>
      <c r="B10" s="33">
        <v>254.11199999999999</v>
      </c>
      <c r="C10" s="30">
        <v>0</v>
      </c>
      <c r="D10" s="30">
        <v>0</v>
      </c>
      <c r="E10" s="30">
        <v>0</v>
      </c>
      <c r="F10" s="30">
        <v>0</v>
      </c>
      <c r="G10" s="31">
        <v>0</v>
      </c>
      <c r="H10" s="34">
        <f t="shared" si="0"/>
        <v>254.11199999999999</v>
      </c>
      <c r="I10" s="15"/>
    </row>
    <row r="11" spans="1:9" ht="12.75" x14ac:dyDescent="0.2">
      <c r="A11" s="28" t="s">
        <v>15</v>
      </c>
      <c r="B11" s="33">
        <v>0</v>
      </c>
      <c r="C11" s="30">
        <v>0</v>
      </c>
      <c r="D11" s="30">
        <v>0</v>
      </c>
      <c r="E11" s="30">
        <v>0</v>
      </c>
      <c r="F11" s="35">
        <v>1.59</v>
      </c>
      <c r="G11" s="31">
        <v>0</v>
      </c>
      <c r="H11" s="34">
        <f t="shared" si="0"/>
        <v>1.59</v>
      </c>
      <c r="I11" s="15"/>
    </row>
    <row r="12" spans="1:9" ht="12.75" x14ac:dyDescent="0.2">
      <c r="A12" s="28" t="s">
        <v>16</v>
      </c>
      <c r="B12" s="33">
        <v>0</v>
      </c>
      <c r="C12" s="30">
        <v>0</v>
      </c>
      <c r="D12" s="30">
        <v>0</v>
      </c>
      <c r="E12" s="30">
        <v>0</v>
      </c>
      <c r="F12" s="30">
        <v>0</v>
      </c>
      <c r="G12" s="31">
        <v>0</v>
      </c>
      <c r="H12" s="34">
        <f t="shared" si="0"/>
        <v>0</v>
      </c>
      <c r="I12" s="15"/>
    </row>
    <row r="13" spans="1:9" ht="12.75" x14ac:dyDescent="0.2">
      <c r="A13" s="28" t="s">
        <v>17</v>
      </c>
      <c r="B13" s="33">
        <v>0</v>
      </c>
      <c r="C13" s="30">
        <v>0</v>
      </c>
      <c r="D13" s="30">
        <v>0</v>
      </c>
      <c r="E13" s="30">
        <v>0</v>
      </c>
      <c r="F13" s="35">
        <v>2.8170000000000002</v>
      </c>
      <c r="G13" s="31">
        <v>0</v>
      </c>
      <c r="H13" s="34">
        <f t="shared" si="0"/>
        <v>2.8170000000000002</v>
      </c>
      <c r="I13" s="15"/>
    </row>
    <row r="14" spans="1:9" ht="12.75" x14ac:dyDescent="0.2">
      <c r="A14" s="28" t="s">
        <v>18</v>
      </c>
      <c r="B14" s="29">
        <v>69.230999999999995</v>
      </c>
      <c r="C14" s="35">
        <v>11.611000000000001</v>
      </c>
      <c r="D14" s="35">
        <v>210.78700000000001</v>
      </c>
      <c r="E14" s="35">
        <v>3.0000000000000001E-3</v>
      </c>
      <c r="F14" s="30">
        <v>0</v>
      </c>
      <c r="G14" s="31">
        <v>0</v>
      </c>
      <c r="H14" s="34">
        <f t="shared" si="0"/>
        <v>291.63200000000001</v>
      </c>
      <c r="I14" s="15"/>
    </row>
    <row r="15" spans="1:9" x14ac:dyDescent="0.3">
      <c r="A15" s="28" t="s">
        <v>19</v>
      </c>
      <c r="B15" s="33">
        <f>0.064+24.212</f>
        <v>24.276</v>
      </c>
      <c r="C15" s="30">
        <v>0</v>
      </c>
      <c r="D15" s="30">
        <v>0</v>
      </c>
      <c r="E15" s="30">
        <v>0</v>
      </c>
      <c r="F15" s="30">
        <v>0</v>
      </c>
      <c r="G15" s="31">
        <v>150.84</v>
      </c>
      <c r="H15" s="34">
        <f t="shared" si="0"/>
        <v>175.11600000000001</v>
      </c>
      <c r="I15" s="15"/>
    </row>
    <row r="16" spans="1:9" ht="12.75" x14ac:dyDescent="0.2">
      <c r="A16" s="28" t="s">
        <v>20</v>
      </c>
      <c r="B16" s="33">
        <v>0</v>
      </c>
      <c r="C16" s="30">
        <v>0</v>
      </c>
      <c r="D16" s="30">
        <v>0</v>
      </c>
      <c r="E16" s="30">
        <v>0</v>
      </c>
      <c r="F16" s="30">
        <v>0</v>
      </c>
      <c r="G16" s="31">
        <v>0</v>
      </c>
      <c r="H16" s="34">
        <f t="shared" si="0"/>
        <v>0</v>
      </c>
      <c r="I16" s="15"/>
    </row>
    <row r="17" spans="1:9" ht="12.75" x14ac:dyDescent="0.2">
      <c r="A17" s="28" t="s">
        <v>21</v>
      </c>
      <c r="B17" s="33">
        <v>57.521999999999998</v>
      </c>
      <c r="C17" s="35">
        <v>1.7689999999999999</v>
      </c>
      <c r="D17" s="35">
        <v>0.39200000000000002</v>
      </c>
      <c r="E17" s="35">
        <v>5.8999999999999997E-2</v>
      </c>
      <c r="F17" s="35">
        <v>0.67800000000000005</v>
      </c>
      <c r="G17" s="31">
        <v>464.81</v>
      </c>
      <c r="H17" s="34">
        <f>SUM(B17:G17)</f>
        <v>525.23</v>
      </c>
      <c r="I17" s="15"/>
    </row>
    <row r="18" spans="1:9" ht="12.75" x14ac:dyDescent="0.2">
      <c r="A18" s="28" t="s">
        <v>22</v>
      </c>
      <c r="B18" s="29">
        <v>1.4E-2</v>
      </c>
      <c r="C18" s="30">
        <v>0</v>
      </c>
      <c r="D18" s="30">
        <v>0</v>
      </c>
      <c r="E18" s="30">
        <v>0</v>
      </c>
      <c r="F18" s="30">
        <v>0</v>
      </c>
      <c r="G18" s="31">
        <v>0</v>
      </c>
      <c r="H18" s="34">
        <f>SUM(B18:G18)</f>
        <v>1.4E-2</v>
      </c>
      <c r="I18" s="15"/>
    </row>
    <row r="19" spans="1:9" ht="12.75" x14ac:dyDescent="0.2">
      <c r="A19" s="28" t="s">
        <v>23</v>
      </c>
      <c r="B19" s="33">
        <v>0</v>
      </c>
      <c r="C19" s="30">
        <v>0</v>
      </c>
      <c r="D19" s="30">
        <v>0</v>
      </c>
      <c r="E19" s="30">
        <v>0</v>
      </c>
      <c r="F19" s="35">
        <v>0.39800000000000002</v>
      </c>
      <c r="G19" s="31">
        <v>0</v>
      </c>
      <c r="H19" s="34">
        <f>SUM(B19:G19)</f>
        <v>0.39800000000000002</v>
      </c>
      <c r="I19" s="15"/>
    </row>
    <row r="20" spans="1:9" ht="12.75" x14ac:dyDescent="0.2">
      <c r="A20" s="28" t="s">
        <v>24</v>
      </c>
      <c r="B20" s="33">
        <v>195.178</v>
      </c>
      <c r="C20" s="35">
        <v>4.2999999999999997E-2</v>
      </c>
      <c r="D20" s="35">
        <v>26.763999999999999</v>
      </c>
      <c r="E20" s="30">
        <v>0</v>
      </c>
      <c r="F20" s="30">
        <v>0</v>
      </c>
      <c r="G20" s="31">
        <v>0</v>
      </c>
      <c r="H20" s="34">
        <f t="shared" ref="H20:H29" si="1">SUM(B20:G20)</f>
        <v>221.98500000000001</v>
      </c>
      <c r="I20" s="15"/>
    </row>
    <row r="21" spans="1:9" ht="12.75" x14ac:dyDescent="0.2">
      <c r="A21" s="28" t="s">
        <v>25</v>
      </c>
      <c r="B21" s="33">
        <v>123.852</v>
      </c>
      <c r="C21" s="30">
        <v>0</v>
      </c>
      <c r="D21" s="30">
        <v>0</v>
      </c>
      <c r="E21" s="30">
        <v>0</v>
      </c>
      <c r="F21" s="30">
        <v>0</v>
      </c>
      <c r="G21" s="31">
        <v>148.6</v>
      </c>
      <c r="H21" s="34">
        <f t="shared" si="1"/>
        <v>272.452</v>
      </c>
      <c r="I21" s="15"/>
    </row>
    <row r="22" spans="1:9" x14ac:dyDescent="0.3">
      <c r="A22" s="28" t="s">
        <v>26</v>
      </c>
      <c r="B22" s="33">
        <v>0</v>
      </c>
      <c r="C22" s="30">
        <v>0</v>
      </c>
      <c r="D22" s="30">
        <v>0</v>
      </c>
      <c r="E22" s="30">
        <v>0</v>
      </c>
      <c r="F22" s="30">
        <v>0</v>
      </c>
      <c r="G22" s="31" t="s">
        <v>27</v>
      </c>
      <c r="H22" s="34">
        <f t="shared" si="1"/>
        <v>0</v>
      </c>
      <c r="I22" s="15"/>
    </row>
    <row r="23" spans="1:9" x14ac:dyDescent="0.3">
      <c r="A23" s="28" t="s">
        <v>28</v>
      </c>
      <c r="B23" s="33">
        <v>0</v>
      </c>
      <c r="C23" s="30">
        <v>0</v>
      </c>
      <c r="D23" s="30">
        <v>0</v>
      </c>
      <c r="E23" s="30">
        <v>0</v>
      </c>
      <c r="F23" s="30">
        <v>0</v>
      </c>
      <c r="G23" s="31">
        <v>0</v>
      </c>
      <c r="H23" s="34">
        <f>SUM(B23:G23)</f>
        <v>0</v>
      </c>
      <c r="I23" s="15"/>
    </row>
    <row r="24" spans="1:9" ht="12.75" x14ac:dyDescent="0.2">
      <c r="A24" s="28" t="s">
        <v>29</v>
      </c>
      <c r="B24" s="33">
        <v>0</v>
      </c>
      <c r="C24" s="30">
        <v>0</v>
      </c>
      <c r="D24" s="30">
        <v>0</v>
      </c>
      <c r="E24" s="30">
        <v>0</v>
      </c>
      <c r="F24" s="30">
        <v>0</v>
      </c>
      <c r="G24" s="31">
        <v>5.83</v>
      </c>
      <c r="H24" s="34">
        <f>SUM(B24:G24)</f>
        <v>5.83</v>
      </c>
      <c r="I24" s="15"/>
    </row>
    <row r="25" spans="1:9" x14ac:dyDescent="0.3">
      <c r="A25" s="28" t="s">
        <v>30</v>
      </c>
      <c r="B25" s="33">
        <f>0.116+0.145</f>
        <v>0.26100000000000001</v>
      </c>
      <c r="C25" s="30">
        <v>0</v>
      </c>
      <c r="D25" s="30">
        <v>0</v>
      </c>
      <c r="E25" s="30">
        <v>0</v>
      </c>
      <c r="F25" s="30">
        <v>0</v>
      </c>
      <c r="G25" s="31">
        <v>0</v>
      </c>
      <c r="H25" s="34">
        <f t="shared" si="1"/>
        <v>0.26100000000000001</v>
      </c>
      <c r="I25" s="15"/>
    </row>
    <row r="26" spans="1:9" ht="12.75" x14ac:dyDescent="0.2">
      <c r="A26" s="28" t="s">
        <v>31</v>
      </c>
      <c r="B26" s="33">
        <v>0.26200000000000001</v>
      </c>
      <c r="C26" s="30">
        <v>0</v>
      </c>
      <c r="D26" s="30">
        <v>0</v>
      </c>
      <c r="E26" s="30">
        <v>0</v>
      </c>
      <c r="F26" s="30">
        <v>0</v>
      </c>
      <c r="G26" s="31">
        <v>0</v>
      </c>
      <c r="H26" s="34">
        <f t="shared" si="1"/>
        <v>0.26200000000000001</v>
      </c>
      <c r="I26" s="15"/>
    </row>
    <row r="27" spans="1:9" ht="12.75" x14ac:dyDescent="0.2">
      <c r="A27" s="28" t="s">
        <v>32</v>
      </c>
      <c r="B27" s="33">
        <v>0</v>
      </c>
      <c r="C27" s="30">
        <v>0</v>
      </c>
      <c r="D27" s="30">
        <v>0</v>
      </c>
      <c r="E27" s="30">
        <v>0</v>
      </c>
      <c r="F27" s="30">
        <v>0</v>
      </c>
      <c r="G27" s="31">
        <v>0</v>
      </c>
      <c r="H27" s="34">
        <f t="shared" si="1"/>
        <v>0</v>
      </c>
      <c r="I27" s="15"/>
    </row>
    <row r="28" spans="1:9" ht="12.75" x14ac:dyDescent="0.2">
      <c r="A28" s="28" t="s">
        <v>33</v>
      </c>
      <c r="B28" s="33">
        <v>0</v>
      </c>
      <c r="C28" s="30">
        <v>0</v>
      </c>
      <c r="D28" s="30">
        <v>0</v>
      </c>
      <c r="E28" s="30">
        <v>0</v>
      </c>
      <c r="F28" s="30">
        <v>0</v>
      </c>
      <c r="G28" s="31">
        <v>0</v>
      </c>
      <c r="H28" s="34">
        <f t="shared" si="1"/>
        <v>0</v>
      </c>
      <c r="I28" s="15"/>
    </row>
    <row r="29" spans="1:9" x14ac:dyDescent="0.3">
      <c r="A29" s="28" t="s">
        <v>34</v>
      </c>
      <c r="B29" s="29">
        <v>0.29699999999999999</v>
      </c>
      <c r="C29" s="30">
        <v>0</v>
      </c>
      <c r="D29" s="30">
        <v>0</v>
      </c>
      <c r="E29" s="30">
        <v>0</v>
      </c>
      <c r="F29" s="30">
        <v>0</v>
      </c>
      <c r="G29" s="31">
        <v>0</v>
      </c>
      <c r="H29" s="34">
        <f t="shared" si="1"/>
        <v>0.29699999999999999</v>
      </c>
      <c r="I29" s="15"/>
    </row>
    <row r="30" spans="1:9" ht="12.75" x14ac:dyDescent="0.2">
      <c r="A30" s="28" t="s">
        <v>35</v>
      </c>
      <c r="B30" s="33">
        <v>0</v>
      </c>
      <c r="C30" s="30">
        <v>0</v>
      </c>
      <c r="D30" s="30">
        <v>0</v>
      </c>
      <c r="E30" s="30">
        <v>0</v>
      </c>
      <c r="F30" s="30">
        <v>0</v>
      </c>
      <c r="G30" s="31">
        <v>0</v>
      </c>
      <c r="H30" s="34">
        <f t="shared" si="0"/>
        <v>0</v>
      </c>
      <c r="I30" s="15"/>
    </row>
    <row r="31" spans="1:9" ht="12.75" x14ac:dyDescent="0.2">
      <c r="A31" s="28" t="s">
        <v>36</v>
      </c>
      <c r="B31" s="29">
        <v>8.6509999999999998</v>
      </c>
      <c r="C31" s="30">
        <v>0</v>
      </c>
      <c r="D31" s="30">
        <v>0</v>
      </c>
      <c r="E31" s="30">
        <v>0</v>
      </c>
      <c r="F31" s="30">
        <v>0</v>
      </c>
      <c r="G31" s="31">
        <v>0</v>
      </c>
      <c r="H31" s="34">
        <f t="shared" si="0"/>
        <v>8.6509999999999998</v>
      </c>
      <c r="I31" s="15"/>
    </row>
    <row r="32" spans="1:9" ht="12.75" x14ac:dyDescent="0.2">
      <c r="A32" s="28" t="s">
        <v>37</v>
      </c>
      <c r="B32" s="33">
        <v>0</v>
      </c>
      <c r="C32" s="30">
        <v>0</v>
      </c>
      <c r="D32" s="30">
        <v>0</v>
      </c>
      <c r="E32" s="30">
        <v>0</v>
      </c>
      <c r="F32" s="30">
        <v>0</v>
      </c>
      <c r="G32" s="31">
        <v>0</v>
      </c>
      <c r="H32" s="34">
        <f t="shared" si="0"/>
        <v>0</v>
      </c>
      <c r="I32" s="15"/>
    </row>
    <row r="33" spans="1:9" ht="12.75" x14ac:dyDescent="0.2">
      <c r="A33" s="28" t="s">
        <v>38</v>
      </c>
      <c r="B33" s="33">
        <v>0</v>
      </c>
      <c r="C33" s="30">
        <v>0</v>
      </c>
      <c r="D33" s="30">
        <v>0</v>
      </c>
      <c r="E33" s="30">
        <v>0</v>
      </c>
      <c r="F33" s="30">
        <v>0</v>
      </c>
      <c r="G33" s="31">
        <v>11.07</v>
      </c>
      <c r="H33" s="34">
        <f t="shared" si="0"/>
        <v>11.07</v>
      </c>
      <c r="I33" s="15"/>
    </row>
    <row r="34" spans="1:9" ht="12.75" x14ac:dyDescent="0.2">
      <c r="A34" s="28" t="s">
        <v>39</v>
      </c>
      <c r="B34" s="33">
        <v>0</v>
      </c>
      <c r="C34" s="30">
        <v>0</v>
      </c>
      <c r="D34" s="30">
        <v>0</v>
      </c>
      <c r="E34" s="30">
        <v>0</v>
      </c>
      <c r="F34" s="30">
        <v>0</v>
      </c>
      <c r="G34" s="31">
        <v>1.01</v>
      </c>
      <c r="H34" s="34">
        <f t="shared" si="0"/>
        <v>1.01</v>
      </c>
      <c r="I34" s="15"/>
    </row>
    <row r="35" spans="1:9" ht="12.75" x14ac:dyDescent="0.2">
      <c r="A35" s="28" t="s">
        <v>40</v>
      </c>
      <c r="B35" s="33">
        <v>214.18299999999999</v>
      </c>
      <c r="C35" s="30">
        <v>30.030999999999999</v>
      </c>
      <c r="D35" s="30">
        <v>30.350999999999999</v>
      </c>
      <c r="E35" s="30">
        <v>1.7000000000000001E-2</v>
      </c>
      <c r="F35" s="35">
        <v>9.5</v>
      </c>
      <c r="G35" s="36">
        <v>648.79</v>
      </c>
      <c r="H35" s="34">
        <f t="shared" si="0"/>
        <v>932.87199999999996</v>
      </c>
      <c r="I35" s="15"/>
    </row>
    <row r="36" spans="1:9" ht="13.5" thickBot="1" x14ac:dyDescent="0.25">
      <c r="A36" s="37" t="s">
        <v>41</v>
      </c>
      <c r="B36" s="38">
        <v>0</v>
      </c>
      <c r="C36" s="39">
        <v>428.82400000000001</v>
      </c>
      <c r="D36" s="40">
        <v>0</v>
      </c>
      <c r="E36" s="40">
        <v>0</v>
      </c>
      <c r="F36" s="40">
        <v>0</v>
      </c>
      <c r="G36" s="41">
        <v>0</v>
      </c>
      <c r="H36" s="42">
        <f t="shared" si="0"/>
        <v>428.82400000000001</v>
      </c>
      <c r="I36" s="15"/>
    </row>
    <row r="37" spans="1:9" ht="13.5" thickBot="1" x14ac:dyDescent="0.25">
      <c r="A37" s="43" t="s">
        <v>42</v>
      </c>
      <c r="B37" s="44"/>
      <c r="C37" s="44"/>
      <c r="D37" s="44"/>
      <c r="E37" s="44"/>
      <c r="F37" s="44"/>
      <c r="G37" s="44"/>
      <c r="H37" s="45"/>
      <c r="I37" s="15"/>
    </row>
    <row r="38" spans="1:9" x14ac:dyDescent="0.3">
      <c r="A38" s="46" t="s">
        <v>43</v>
      </c>
      <c r="B38" s="47">
        <f>63.683+0.06+23.056+27.494</f>
        <v>114.29300000000001</v>
      </c>
      <c r="C38" s="25">
        <v>0</v>
      </c>
      <c r="D38" s="25">
        <v>0</v>
      </c>
      <c r="E38" s="25">
        <v>0</v>
      </c>
      <c r="F38" s="25">
        <v>0</v>
      </c>
      <c r="G38" s="25">
        <v>9.4</v>
      </c>
      <c r="H38" s="21">
        <f t="shared" ref="H38:H64" si="2">SUM(B38:G38)</f>
        <v>123.69300000000001</v>
      </c>
      <c r="I38" s="15"/>
    </row>
    <row r="39" spans="1:9" x14ac:dyDescent="0.3">
      <c r="A39" s="46" t="s">
        <v>44</v>
      </c>
      <c r="B39" s="33">
        <v>0</v>
      </c>
      <c r="C39" s="30">
        <v>0</v>
      </c>
      <c r="D39" s="30">
        <v>0</v>
      </c>
      <c r="E39" s="30">
        <v>0</v>
      </c>
      <c r="F39" s="30">
        <v>0</v>
      </c>
      <c r="G39" s="30">
        <v>20.43</v>
      </c>
      <c r="H39" s="21">
        <f t="shared" si="2"/>
        <v>20.43</v>
      </c>
      <c r="I39" s="15"/>
    </row>
    <row r="40" spans="1:9" x14ac:dyDescent="0.3">
      <c r="A40" s="46" t="s">
        <v>45</v>
      </c>
      <c r="B40" s="33">
        <v>0</v>
      </c>
      <c r="C40" s="35">
        <v>6.9080000000000004</v>
      </c>
      <c r="D40" s="30">
        <v>0</v>
      </c>
      <c r="E40" s="30">
        <v>0</v>
      </c>
      <c r="F40" s="30">
        <v>0</v>
      </c>
      <c r="G40" s="30">
        <v>6.9</v>
      </c>
      <c r="H40" s="21">
        <f t="shared" si="2"/>
        <v>13.808</v>
      </c>
      <c r="I40" s="15"/>
    </row>
    <row r="41" spans="1:9" x14ac:dyDescent="0.3">
      <c r="A41" s="46" t="s">
        <v>46</v>
      </c>
      <c r="B41" s="29">
        <v>45.612000000000002</v>
      </c>
      <c r="C41" s="35">
        <v>4.8639999999999999</v>
      </c>
      <c r="D41" s="30">
        <v>0</v>
      </c>
      <c r="E41" s="30">
        <v>0</v>
      </c>
      <c r="F41" s="30">
        <v>0</v>
      </c>
      <c r="G41" s="30">
        <v>67.88</v>
      </c>
      <c r="H41" s="21">
        <f t="shared" si="2"/>
        <v>118.35599999999999</v>
      </c>
      <c r="I41" s="15"/>
    </row>
    <row r="42" spans="1:9" x14ac:dyDescent="0.3">
      <c r="A42" s="46" t="s">
        <v>47</v>
      </c>
      <c r="B42" s="33">
        <v>123.32899999999999</v>
      </c>
      <c r="C42" s="30">
        <v>114.16</v>
      </c>
      <c r="D42" s="35">
        <f>24.857+0.125</f>
        <v>24.981999999999999</v>
      </c>
      <c r="E42" s="35">
        <v>2.2280000000000002</v>
      </c>
      <c r="F42" s="35">
        <v>0.10100000000000001</v>
      </c>
      <c r="G42" s="30">
        <v>62.67</v>
      </c>
      <c r="H42" s="21">
        <f t="shared" si="2"/>
        <v>327.47000000000003</v>
      </c>
      <c r="I42" s="15"/>
    </row>
    <row r="43" spans="1:9" x14ac:dyDescent="0.3">
      <c r="A43" s="46" t="s">
        <v>48</v>
      </c>
      <c r="B43" s="33">
        <v>101.28</v>
      </c>
      <c r="C43" s="35">
        <v>7.28</v>
      </c>
      <c r="D43" s="35">
        <f>21.669+0.139</f>
        <v>21.808</v>
      </c>
      <c r="E43" s="35">
        <v>2.2789999999999999</v>
      </c>
      <c r="F43" s="35">
        <v>0.122</v>
      </c>
      <c r="G43" s="30">
        <v>0</v>
      </c>
      <c r="H43" s="21">
        <f t="shared" si="2"/>
        <v>132.76900000000001</v>
      </c>
      <c r="I43" s="15"/>
    </row>
    <row r="44" spans="1:9" x14ac:dyDescent="0.3">
      <c r="A44" s="46" t="s">
        <v>49</v>
      </c>
      <c r="B44" s="33">
        <v>0</v>
      </c>
      <c r="C44" s="30">
        <v>0</v>
      </c>
      <c r="D44" s="30">
        <v>0</v>
      </c>
      <c r="E44" s="30">
        <v>0</v>
      </c>
      <c r="F44" s="30" t="s">
        <v>50</v>
      </c>
      <c r="G44" s="30">
        <v>0</v>
      </c>
      <c r="H44" s="21">
        <f t="shared" si="2"/>
        <v>0</v>
      </c>
      <c r="I44" s="15"/>
    </row>
    <row r="45" spans="1:9" x14ac:dyDescent="0.3">
      <c r="A45" s="46" t="s">
        <v>51</v>
      </c>
      <c r="B45" s="33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21">
        <f t="shared" si="2"/>
        <v>0</v>
      </c>
      <c r="I45" s="15"/>
    </row>
    <row r="46" spans="1:9" x14ac:dyDescent="0.3">
      <c r="A46" s="46" t="s">
        <v>52</v>
      </c>
      <c r="B46" s="33">
        <v>0</v>
      </c>
      <c r="C46" s="30">
        <v>0</v>
      </c>
      <c r="D46" s="30">
        <v>0</v>
      </c>
      <c r="E46" s="30">
        <v>0</v>
      </c>
      <c r="F46" s="30">
        <v>0</v>
      </c>
      <c r="G46" s="30">
        <v>19.84</v>
      </c>
      <c r="H46" s="21">
        <f t="shared" si="2"/>
        <v>19.84</v>
      </c>
      <c r="I46" s="15"/>
    </row>
    <row r="47" spans="1:9" x14ac:dyDescent="0.3">
      <c r="A47" s="46" t="s">
        <v>53</v>
      </c>
      <c r="B47" s="29">
        <v>61.518000000000001</v>
      </c>
      <c r="C47" s="30">
        <v>0</v>
      </c>
      <c r="D47" s="30">
        <v>15.082000000000001</v>
      </c>
      <c r="E47" s="35">
        <v>1.722</v>
      </c>
      <c r="F47" s="35">
        <v>0.82699999999999996</v>
      </c>
      <c r="G47" s="30">
        <v>339.06</v>
      </c>
      <c r="H47" s="21">
        <f t="shared" si="2"/>
        <v>418.209</v>
      </c>
      <c r="I47" s="15"/>
    </row>
    <row r="48" spans="1:9" x14ac:dyDescent="0.3">
      <c r="A48" s="46" t="s">
        <v>54</v>
      </c>
      <c r="B48" s="33">
        <v>0.01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21">
        <f t="shared" si="2"/>
        <v>0.01</v>
      </c>
      <c r="I48" s="15"/>
    </row>
    <row r="49" spans="1:9" x14ac:dyDescent="0.3">
      <c r="A49" s="46" t="s">
        <v>55</v>
      </c>
      <c r="B49" s="33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21">
        <f t="shared" si="2"/>
        <v>0</v>
      </c>
      <c r="I49" s="15"/>
    </row>
    <row r="50" spans="1:9" x14ac:dyDescent="0.3">
      <c r="A50" s="46" t="s">
        <v>56</v>
      </c>
      <c r="B50" s="33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1">
        <f t="shared" si="2"/>
        <v>0</v>
      </c>
      <c r="I50" s="15"/>
    </row>
    <row r="51" spans="1:9" x14ac:dyDescent="0.3">
      <c r="A51" s="46" t="s">
        <v>57</v>
      </c>
      <c r="B51" s="29">
        <v>197.255</v>
      </c>
      <c r="C51" s="35">
        <v>2.8820000000000001</v>
      </c>
      <c r="D51" s="35">
        <f>60.475+0.112</f>
        <v>60.587000000000003</v>
      </c>
      <c r="E51" s="35">
        <v>14.601000000000001</v>
      </c>
      <c r="F51" s="35">
        <v>3.206</v>
      </c>
      <c r="G51" s="30">
        <v>16.16</v>
      </c>
      <c r="H51" s="21">
        <f t="shared" si="2"/>
        <v>294.69100000000003</v>
      </c>
      <c r="I51" s="15"/>
    </row>
    <row r="52" spans="1:9" x14ac:dyDescent="0.3">
      <c r="A52" s="46" t="s">
        <v>58</v>
      </c>
      <c r="B52" s="33">
        <v>134.40799999999999</v>
      </c>
      <c r="C52" s="30">
        <v>0</v>
      </c>
      <c r="D52" s="30">
        <v>0</v>
      </c>
      <c r="E52" s="30">
        <v>0</v>
      </c>
      <c r="F52" s="30">
        <v>0</v>
      </c>
      <c r="G52" s="30">
        <v>137.74</v>
      </c>
      <c r="H52" s="21">
        <f t="shared" si="2"/>
        <v>272.14800000000002</v>
      </c>
      <c r="I52" s="15"/>
    </row>
    <row r="53" spans="1:9" x14ac:dyDescent="0.3">
      <c r="A53" s="46" t="s">
        <v>59</v>
      </c>
      <c r="B53" s="29">
        <v>15.334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21">
        <f t="shared" si="2"/>
        <v>15.334</v>
      </c>
      <c r="I53" s="15"/>
    </row>
    <row r="54" spans="1:9" x14ac:dyDescent="0.3">
      <c r="A54" s="46" t="s">
        <v>60</v>
      </c>
      <c r="B54" s="33">
        <f>50.858+0.649</f>
        <v>51.506999999999998</v>
      </c>
      <c r="C54" s="30">
        <v>0</v>
      </c>
      <c r="D54" s="30">
        <v>0</v>
      </c>
      <c r="E54" s="30">
        <v>0</v>
      </c>
      <c r="F54" s="30">
        <v>0</v>
      </c>
      <c r="G54" s="30">
        <v>146.75</v>
      </c>
      <c r="H54" s="21">
        <f t="shared" si="2"/>
        <v>198.25700000000001</v>
      </c>
      <c r="I54" s="15"/>
    </row>
    <row r="55" spans="1:9" x14ac:dyDescent="0.3">
      <c r="A55" s="46" t="s">
        <v>61</v>
      </c>
      <c r="B55" s="33">
        <v>0</v>
      </c>
      <c r="C55" s="35">
        <v>0.182</v>
      </c>
      <c r="D55" s="30">
        <v>0</v>
      </c>
      <c r="E55" s="30">
        <v>0</v>
      </c>
      <c r="F55" s="30">
        <v>0</v>
      </c>
      <c r="G55" s="30">
        <v>0</v>
      </c>
      <c r="H55" s="21">
        <f t="shared" si="2"/>
        <v>0.182</v>
      </c>
      <c r="I55" s="15"/>
    </row>
    <row r="56" spans="1:9" x14ac:dyDescent="0.3">
      <c r="A56" s="46" t="s">
        <v>62</v>
      </c>
      <c r="B56" s="33">
        <v>263.49299999999999</v>
      </c>
      <c r="C56" s="30">
        <v>44.32</v>
      </c>
      <c r="D56" s="35">
        <v>17.321000000000002</v>
      </c>
      <c r="E56" s="35">
        <v>16.468</v>
      </c>
      <c r="F56" s="35">
        <v>6.3630000000000004</v>
      </c>
      <c r="G56" s="30">
        <v>9.2100000000000009</v>
      </c>
      <c r="H56" s="21">
        <f t="shared" si="2"/>
        <v>357.17500000000001</v>
      </c>
      <c r="I56" s="15"/>
    </row>
    <row r="57" spans="1:9" x14ac:dyDescent="0.3">
      <c r="A57" s="46" t="s">
        <v>63</v>
      </c>
      <c r="B57" s="33">
        <v>0</v>
      </c>
      <c r="C57" s="35">
        <v>50.180999999999997</v>
      </c>
      <c r="D57" s="30">
        <v>0</v>
      </c>
      <c r="E57" s="30">
        <v>0</v>
      </c>
      <c r="F57" s="30">
        <v>0</v>
      </c>
      <c r="G57" s="30">
        <v>445.4</v>
      </c>
      <c r="H57" s="21">
        <f t="shared" si="2"/>
        <v>495.58099999999996</v>
      </c>
      <c r="I57" s="15"/>
    </row>
    <row r="58" spans="1:9" x14ac:dyDescent="0.3">
      <c r="A58" s="46" t="s">
        <v>64</v>
      </c>
      <c r="B58" s="33">
        <f>8.869+0.248</f>
        <v>9.1169999999999991</v>
      </c>
      <c r="C58" s="35">
        <f>5.543+0.623</f>
        <v>6.1660000000000004</v>
      </c>
      <c r="D58" s="30">
        <v>0</v>
      </c>
      <c r="E58" s="30">
        <v>0</v>
      </c>
      <c r="F58" s="30">
        <v>0</v>
      </c>
      <c r="G58" s="30">
        <v>2.48</v>
      </c>
      <c r="H58" s="21">
        <f t="shared" si="2"/>
        <v>17.762999999999998</v>
      </c>
      <c r="I58" s="15"/>
    </row>
    <row r="59" spans="1:9" x14ac:dyDescent="0.3">
      <c r="A59" s="46" t="s">
        <v>65</v>
      </c>
      <c r="B59" s="33">
        <f>11.038+1.971</f>
        <v>13.009</v>
      </c>
      <c r="C59" s="30">
        <f>0.01+2.136+9.499+7.955+9.493+1.501+0.116</f>
        <v>30.710000000000004</v>
      </c>
      <c r="D59" s="30">
        <v>0</v>
      </c>
      <c r="E59" s="30">
        <v>0</v>
      </c>
      <c r="F59" s="30">
        <v>0</v>
      </c>
      <c r="G59" s="30">
        <v>31.13</v>
      </c>
      <c r="H59" s="21">
        <f t="shared" si="2"/>
        <v>74.849000000000004</v>
      </c>
      <c r="I59" s="15"/>
    </row>
    <row r="60" spans="1:9" x14ac:dyDescent="0.3">
      <c r="A60" s="46" t="s">
        <v>66</v>
      </c>
      <c r="B60" s="29">
        <v>0.34699999999999998</v>
      </c>
      <c r="C60" s="35">
        <v>2.238</v>
      </c>
      <c r="D60" s="30">
        <v>0</v>
      </c>
      <c r="E60" s="30">
        <v>0</v>
      </c>
      <c r="F60" s="35">
        <v>0.115</v>
      </c>
      <c r="G60" s="30">
        <v>0</v>
      </c>
      <c r="H60" s="21">
        <f t="shared" si="2"/>
        <v>2.7</v>
      </c>
      <c r="I60" s="15"/>
    </row>
    <row r="61" spans="1:9" s="3" customFormat="1" x14ac:dyDescent="0.3">
      <c r="A61" s="46" t="s">
        <v>67</v>
      </c>
      <c r="B61" s="29">
        <v>0.87</v>
      </c>
      <c r="C61" s="35">
        <v>9.4090000000000007</v>
      </c>
      <c r="D61" s="30">
        <v>0</v>
      </c>
      <c r="E61" s="30">
        <v>0</v>
      </c>
      <c r="F61" s="35">
        <v>0.32</v>
      </c>
      <c r="G61" s="30">
        <v>0</v>
      </c>
      <c r="H61" s="21">
        <f t="shared" si="2"/>
        <v>10.599</v>
      </c>
      <c r="I61" s="15"/>
    </row>
    <row r="62" spans="1:9" x14ac:dyDescent="0.3">
      <c r="A62" s="46" t="s">
        <v>68</v>
      </c>
      <c r="B62" s="33">
        <v>0</v>
      </c>
      <c r="C62" s="30">
        <v>0</v>
      </c>
      <c r="D62" s="30">
        <v>0</v>
      </c>
      <c r="E62" s="30">
        <v>0</v>
      </c>
      <c r="F62" s="35">
        <v>62.026000000000003</v>
      </c>
      <c r="G62" s="30">
        <v>0</v>
      </c>
      <c r="H62" s="21">
        <f t="shared" si="2"/>
        <v>62.026000000000003</v>
      </c>
      <c r="I62" s="15"/>
    </row>
    <row r="63" spans="1:9" x14ac:dyDescent="0.3">
      <c r="A63" s="46" t="s">
        <v>69</v>
      </c>
      <c r="B63" s="33">
        <v>0</v>
      </c>
      <c r="C63" s="30">
        <v>0</v>
      </c>
      <c r="D63" s="30">
        <v>0</v>
      </c>
      <c r="E63" s="30">
        <v>0</v>
      </c>
      <c r="F63" s="30">
        <v>0</v>
      </c>
      <c r="G63" s="30">
        <v>330.72</v>
      </c>
      <c r="H63" s="21">
        <f t="shared" si="2"/>
        <v>330.72</v>
      </c>
      <c r="I63" s="15"/>
    </row>
    <row r="64" spans="1:9" ht="14.4" thickBot="1" x14ac:dyDescent="0.35">
      <c r="A64" s="46" t="s">
        <v>70</v>
      </c>
      <c r="B64" s="33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21">
        <f t="shared" si="2"/>
        <v>0</v>
      </c>
      <c r="I64" s="15"/>
    </row>
    <row r="65" spans="1:9" ht="14.4" thickBot="1" x14ac:dyDescent="0.35">
      <c r="A65" s="48" t="s">
        <v>71</v>
      </c>
      <c r="B65" s="26"/>
      <c r="C65" s="49"/>
      <c r="D65" s="49"/>
      <c r="E65" s="49"/>
      <c r="F65" s="50"/>
      <c r="G65" s="50"/>
      <c r="H65" s="51"/>
      <c r="I65" s="15"/>
    </row>
    <row r="66" spans="1:9" x14ac:dyDescent="0.3">
      <c r="A66" s="52" t="s">
        <v>72</v>
      </c>
      <c r="B66" s="53">
        <v>0</v>
      </c>
      <c r="C66" s="54">
        <v>68.843000000000004</v>
      </c>
      <c r="D66" s="54">
        <v>19.795000000000002</v>
      </c>
      <c r="E66" s="54">
        <v>0</v>
      </c>
      <c r="F66" s="54">
        <v>0</v>
      </c>
      <c r="G66" s="54">
        <v>0</v>
      </c>
      <c r="H66" s="27">
        <f>SUM(B66:G66)</f>
        <v>88.638000000000005</v>
      </c>
      <c r="I66" s="15"/>
    </row>
    <row r="67" spans="1:9" x14ac:dyDescent="0.3">
      <c r="A67" s="46" t="s">
        <v>73</v>
      </c>
      <c r="B67" s="55">
        <v>0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34">
        <f t="shared" ref="H67:H78" si="3">SUM(B67:G67)</f>
        <v>0</v>
      </c>
      <c r="I67" s="15"/>
    </row>
    <row r="68" spans="1:9" x14ac:dyDescent="0.3">
      <c r="A68" s="46" t="s">
        <v>74</v>
      </c>
      <c r="B68" s="55">
        <v>0</v>
      </c>
      <c r="C68" s="56">
        <v>14.11</v>
      </c>
      <c r="D68" s="56">
        <v>0</v>
      </c>
      <c r="E68" s="56">
        <v>0</v>
      </c>
      <c r="F68" s="56">
        <v>0</v>
      </c>
      <c r="G68" s="56">
        <v>0</v>
      </c>
      <c r="H68" s="34">
        <f t="shared" si="3"/>
        <v>14.11</v>
      </c>
      <c r="I68" s="15"/>
    </row>
    <row r="69" spans="1:9" x14ac:dyDescent="0.3">
      <c r="A69" s="46" t="s">
        <v>75</v>
      </c>
      <c r="B69" s="55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34">
        <f t="shared" si="3"/>
        <v>0</v>
      </c>
      <c r="I69" s="15"/>
    </row>
    <row r="70" spans="1:9" x14ac:dyDescent="0.3">
      <c r="A70" s="46" t="s">
        <v>76</v>
      </c>
      <c r="B70" s="55">
        <v>20.754999999999999</v>
      </c>
      <c r="C70" s="56">
        <v>36.783000000000001</v>
      </c>
      <c r="D70" s="56">
        <v>0</v>
      </c>
      <c r="E70" s="56">
        <v>3.7999999999999999E-2</v>
      </c>
      <c r="F70" s="56">
        <v>0</v>
      </c>
      <c r="G70" s="56">
        <v>0</v>
      </c>
      <c r="H70" s="34">
        <f t="shared" si="3"/>
        <v>57.575999999999993</v>
      </c>
      <c r="I70" s="15"/>
    </row>
    <row r="71" spans="1:9" x14ac:dyDescent="0.3">
      <c r="A71" s="46" t="s">
        <v>77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34">
        <f t="shared" si="3"/>
        <v>0</v>
      </c>
      <c r="I71" s="15"/>
    </row>
    <row r="72" spans="1:9" x14ac:dyDescent="0.3">
      <c r="A72" s="46" t="s">
        <v>78</v>
      </c>
      <c r="B72" s="55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34">
        <f t="shared" si="3"/>
        <v>0</v>
      </c>
      <c r="I72" s="15"/>
    </row>
    <row r="73" spans="1:9" x14ac:dyDescent="0.3">
      <c r="A73" s="46" t="s">
        <v>79</v>
      </c>
      <c r="B73" s="55">
        <v>95.278000000000006</v>
      </c>
      <c r="C73" s="56">
        <v>55.091999999999999</v>
      </c>
      <c r="D73" s="56">
        <v>5.3959999999999999</v>
      </c>
      <c r="E73" s="56">
        <v>2.1999999999999999E-2</v>
      </c>
      <c r="F73" s="56">
        <v>0</v>
      </c>
      <c r="G73" s="56">
        <v>97.41</v>
      </c>
      <c r="H73" s="34">
        <f t="shared" si="3"/>
        <v>253.19799999999998</v>
      </c>
      <c r="I73" s="15"/>
    </row>
    <row r="74" spans="1:9" x14ac:dyDescent="0.3">
      <c r="A74" s="46" t="s">
        <v>80</v>
      </c>
      <c r="B74" s="55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34">
        <f t="shared" si="3"/>
        <v>0</v>
      </c>
      <c r="I74" s="15"/>
    </row>
    <row r="75" spans="1:9" x14ac:dyDescent="0.3">
      <c r="A75" s="46" t="s">
        <v>81</v>
      </c>
      <c r="B75" s="55">
        <v>0</v>
      </c>
      <c r="C75" s="56">
        <v>0</v>
      </c>
      <c r="D75" s="56">
        <v>0</v>
      </c>
      <c r="E75" s="56">
        <v>0</v>
      </c>
      <c r="F75" s="56">
        <v>0</v>
      </c>
      <c r="G75" s="56">
        <v>52.74</v>
      </c>
      <c r="H75" s="34">
        <f t="shared" si="3"/>
        <v>52.74</v>
      </c>
      <c r="I75" s="15"/>
    </row>
    <row r="76" spans="1:9" x14ac:dyDescent="0.3">
      <c r="A76" s="46" t="s">
        <v>82</v>
      </c>
      <c r="B76" s="55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34">
        <f t="shared" si="3"/>
        <v>0</v>
      </c>
      <c r="I76" s="15"/>
    </row>
    <row r="77" spans="1:9" x14ac:dyDescent="0.3">
      <c r="A77" s="46" t="s">
        <v>40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34">
        <f t="shared" si="3"/>
        <v>0</v>
      </c>
      <c r="I77" s="15"/>
    </row>
    <row r="78" spans="1:9" ht="14.4" thickBot="1" x14ac:dyDescent="0.35">
      <c r="A78" s="57" t="s">
        <v>83</v>
      </c>
      <c r="B78" s="58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42">
        <f t="shared" si="3"/>
        <v>0</v>
      </c>
      <c r="I78" s="15"/>
    </row>
    <row r="79" spans="1:9" ht="14.4" thickBot="1" x14ac:dyDescent="0.35">
      <c r="A79" s="60"/>
      <c r="B79" s="61">
        <f t="shared" ref="B79:G79" si="4">SUM(B6:B78)</f>
        <v>2816.0119999999997</v>
      </c>
      <c r="C79" s="62">
        <f t="shared" si="4"/>
        <v>1021.3120000000001</v>
      </c>
      <c r="D79" s="63">
        <f t="shared" si="4"/>
        <v>585.32799999999997</v>
      </c>
      <c r="E79" s="63">
        <f t="shared" si="4"/>
        <v>42.651999999999994</v>
      </c>
      <c r="F79" s="63">
        <f t="shared" si="4"/>
        <v>90.534999999999997</v>
      </c>
      <c r="G79" s="62">
        <f t="shared" si="4"/>
        <v>4980.79</v>
      </c>
      <c r="H79" s="64">
        <f>SUM(H6:H78)</f>
        <v>9536.6290000000026</v>
      </c>
      <c r="I79" s="15"/>
    </row>
    <row r="80" spans="1:9" x14ac:dyDescent="0.3">
      <c r="B80" s="18"/>
      <c r="C80" s="18"/>
      <c r="D80" s="65"/>
      <c r="E80" s="18"/>
      <c r="F80" s="66"/>
      <c r="G80" s="18"/>
      <c r="I80" s="68"/>
    </row>
    <row r="81" spans="1:9" x14ac:dyDescent="0.3">
      <c r="B81" s="69"/>
    </row>
    <row r="82" spans="1:9" x14ac:dyDescent="0.3">
      <c r="B82" s="70"/>
      <c r="C82" s="70"/>
      <c r="D82" s="71"/>
      <c r="E82" s="70"/>
      <c r="F82" s="72"/>
      <c r="H82" s="70"/>
    </row>
    <row r="83" spans="1:9" x14ac:dyDescent="0.3">
      <c r="A83" s="6"/>
      <c r="B83" s="72"/>
      <c r="C83" s="72"/>
      <c r="D83" s="73"/>
      <c r="E83" s="73"/>
      <c r="F83" s="2"/>
      <c r="H83" s="73"/>
      <c r="I83" s="15"/>
    </row>
    <row r="84" spans="1:9" x14ac:dyDescent="0.3">
      <c r="A84" s="1"/>
      <c r="B84" s="2"/>
      <c r="C84" s="2"/>
      <c r="D84" s="2"/>
      <c r="E84" s="2"/>
      <c r="F84" s="2"/>
      <c r="H84" s="2"/>
      <c r="I84" s="68"/>
    </row>
    <row r="85" spans="1:9" x14ac:dyDescent="0.3">
      <c r="A85" s="1"/>
      <c r="B85" s="2"/>
      <c r="C85" s="2"/>
      <c r="D85" s="2"/>
      <c r="E85" s="2"/>
      <c r="F85" s="74"/>
      <c r="H85" s="2"/>
      <c r="I85" s="68"/>
    </row>
    <row r="86" spans="1:9" x14ac:dyDescent="0.3">
      <c r="A86" s="1"/>
      <c r="B86" s="74"/>
      <c r="C86" s="74"/>
      <c r="D86" s="74"/>
      <c r="E86" s="74"/>
      <c r="F86" s="74"/>
      <c r="H86" s="2"/>
      <c r="I86" s="68"/>
    </row>
    <row r="87" spans="1:9" x14ac:dyDescent="0.3">
      <c r="A87" s="1"/>
      <c r="B87" s="2"/>
      <c r="C87" s="2"/>
      <c r="D87" s="2"/>
      <c r="E87" s="2"/>
      <c r="F87" s="75"/>
      <c r="G87" s="2"/>
      <c r="H87" s="2"/>
      <c r="I87" s="68"/>
    </row>
    <row r="89" spans="1:9" x14ac:dyDescent="0.3">
      <c r="B89" s="76"/>
      <c r="C89" s="76"/>
      <c r="D89" s="76"/>
      <c r="E89" s="76"/>
      <c r="F89" s="76"/>
      <c r="G89" s="76"/>
    </row>
    <row r="93" spans="1:9" x14ac:dyDescent="0.3">
      <c r="F93" s="70"/>
      <c r="G93" s="70"/>
    </row>
  </sheetData>
  <mergeCells count="3">
    <mergeCell ref="A2:H2"/>
    <mergeCell ref="A3:H3"/>
    <mergeCell ref="A4:A5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 04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Timoteo Cortijo Guillermo</cp:lastModifiedBy>
  <dcterms:created xsi:type="dcterms:W3CDTF">2017-06-28T13:11:01Z</dcterms:created>
  <dcterms:modified xsi:type="dcterms:W3CDTF">2017-06-28T14:03:09Z</dcterms:modified>
</cp:coreProperties>
</file>