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3340" windowHeight="9660" activeTab="0"/>
  </bookViews>
  <sheets>
    <sheet name="INVENTARIO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<sst xmlns="http://schemas.openxmlformats.org/spreadsheetml/2006/main" count="91" uniqueCount="84">
  <si>
    <t>INVENTARIOS EN REFINERÍAS - MBLS</t>
  </si>
  <si>
    <t>AL 30 DE JUNIO 2017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</si>
  <si>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</si>
  <si>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</si>
  <si>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</si>
  <si>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</si>
  <si>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</si>
  <si>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</si>
  <si>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</si>
  <si>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</si>
  <si>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</si>
  <si>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</si>
  <si>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</si>
  <si>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</si>
  <si>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</si>
  <si>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</si>
  <si>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</si>
  <si>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</si>
  <si>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</si>
  <si>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</si>
  <si>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</si>
  <si>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</si>
  <si>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</si>
  <si>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</si>
  <si>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</si>
  <si>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</si>
  <si>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</si>
  <si>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 xml:space="preserve">  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</si>
  <si>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</si>
  <si>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</si>
  <si>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</si>
  <si>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</si>
  <si>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</si>
  <si>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</si>
  <si>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</si>
  <si>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</si>
  <si>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</si>
  <si>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</si>
  <si>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</si>
  <si>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</si>
  <si>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</si>
  <si>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</si>
  <si>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</si>
  <si>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</si>
  <si>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</si>
  <si>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</si>
  <si>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</si>
  <si>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</si>
  <si>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</si>
  <si>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</si>
  <si>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</si>
  <si>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</si>
  <si>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</si>
  <si>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</si>
  <si>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</si>
  <si>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</si>
  <si>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</si>
  <si>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</si>
  <si>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Diesel Marino</t>
  </si>
  <si>
    <t>I.F.O. / M.G.O./ M.F.O.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</si>
  <si>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</si>
  <si>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</si>
  <si>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</si>
  <si>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</si>
  <si>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</si>
  <si>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</si>
  <si>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</si>
  <si>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</si>
  <si>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</si>
  <si>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</si>
  <si>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</si>
  <si>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</si>
  <si>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</si>
  <si>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</si>
  <si>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</si>
  <si>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</si>
  <si>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</si>
  <si>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</si>
  <si>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</si>
  <si>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</si>
  <si>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</si>
  <si>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</si>
  <si>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</si>
  <si>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TOTAL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</si>
</sst>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0_-;\-* #,##0.000_-;_-* &quot;-&quot;??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  <numFmt numFmtId="174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0"/>
    </font>
    <font>
      <sz val="10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27" fillId="38" borderId="0" applyNumberFormat="0" applyBorder="0" applyAlignment="0" applyProtection="0"/>
    <xf numFmtId="0" fontId="11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13" fillId="42" borderId="5" applyNumberFormat="0" applyAlignment="0" applyProtection="0"/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2" fillId="49" borderId="2" applyNumberFormat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52" borderId="10" applyNumberFormat="0" applyFont="0" applyAlignment="0" applyProtection="0"/>
    <xf numFmtId="0" fontId="24" fillId="53" borderId="11" applyNumberFormat="0" applyFont="0" applyAlignment="0" applyProtection="0"/>
    <xf numFmtId="0" fontId="24" fillId="53" borderId="11" applyNumberFormat="0" applyFont="0" applyAlignment="0" applyProtection="0"/>
    <xf numFmtId="0" fontId="10" fillId="39" borderId="12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40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31" fillId="0" borderId="16" applyNumberFormat="0" applyFill="0" applyAlignment="0" applyProtection="0"/>
    <xf numFmtId="0" fontId="41" fillId="0" borderId="17" applyNumberFormat="0" applyFill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64" fontId="19" fillId="0" borderId="0" xfId="97" applyNumberFormat="1" applyFont="1" applyBorder="1">
      <alignment/>
      <protection/>
    </xf>
    <xf numFmtId="164" fontId="19" fillId="0" borderId="0" xfId="97" applyNumberFormat="1" applyFont="1" applyBorder="1" applyAlignment="1">
      <alignment horizontal="center" vertical="center"/>
      <protection/>
    </xf>
    <xf numFmtId="164" fontId="19" fillId="0" borderId="0" xfId="97" applyNumberFormat="1" applyFont="1" applyFill="1">
      <alignment/>
      <protection/>
    </xf>
    <xf numFmtId="164" fontId="19" fillId="0" borderId="0" xfId="97" applyNumberFormat="1" applyFont="1">
      <alignment/>
      <protection/>
    </xf>
    <xf numFmtId="164" fontId="20" fillId="0" borderId="0" xfId="97" applyNumberFormat="1" applyFont="1" applyBorder="1" applyAlignment="1">
      <alignment horizontal="center" vertical="center"/>
      <protection/>
    </xf>
    <xf numFmtId="49" fontId="20" fillId="0" borderId="0" xfId="97" applyNumberFormat="1" applyFont="1" applyBorder="1" applyAlignment="1">
      <alignment horizontal="center" vertical="center"/>
      <protection/>
    </xf>
    <xf numFmtId="164" fontId="19" fillId="0" borderId="0" xfId="98" applyNumberFormat="1" applyFont="1" applyAlignment="1">
      <alignment horizontal="center" vertical="center"/>
      <protection/>
    </xf>
    <xf numFmtId="164" fontId="19" fillId="0" borderId="0" xfId="97" applyNumberFormat="1" applyFont="1" applyAlignment="1">
      <alignment horizontal="center" vertical="center"/>
      <protection/>
    </xf>
    <xf numFmtId="164" fontId="19" fillId="54" borderId="18" xfId="98" applyNumberFormat="1" applyFont="1" applyFill="1" applyBorder="1" applyAlignment="1">
      <alignment horizontal="center" vertical="center"/>
      <protection/>
    </xf>
    <xf numFmtId="164" fontId="19" fillId="54" borderId="19" xfId="98" applyNumberFormat="1" applyFont="1" applyFill="1" applyBorder="1" applyAlignment="1">
      <alignment horizontal="center" vertical="center"/>
      <protection/>
    </xf>
    <xf numFmtId="164" fontId="19" fillId="0" borderId="0" xfId="97" applyNumberFormat="1" applyFont="1" applyFill="1" applyBorder="1" applyAlignment="1">
      <alignment horizontal="center"/>
      <protection/>
    </xf>
    <xf numFmtId="164" fontId="19" fillId="54" borderId="20" xfId="98" applyNumberFormat="1" applyFont="1" applyFill="1" applyBorder="1" applyAlignment="1">
      <alignment horizontal="center" vertical="center"/>
      <protection/>
    </xf>
    <xf numFmtId="164" fontId="19" fillId="54" borderId="21" xfId="98" applyNumberFormat="1" applyFont="1" applyFill="1" applyBorder="1" applyAlignment="1">
      <alignment horizontal="center" vertical="center"/>
      <protection/>
    </xf>
    <xf numFmtId="164" fontId="19" fillId="0" borderId="22" xfId="97" applyNumberFormat="1" applyFont="1" applyFill="1" applyBorder="1" applyAlignment="1">
      <alignment horizontal="left"/>
      <protection/>
    </xf>
    <xf numFmtId="164" fontId="21" fillId="0" borderId="23" xfId="91" applyNumberFormat="1" applyFont="1" applyFill="1" applyBorder="1" applyAlignment="1">
      <alignment horizontal="center" vertical="center"/>
    </xf>
    <xf numFmtId="164" fontId="22" fillId="0" borderId="24" xfId="91" applyNumberFormat="1" applyFont="1" applyFill="1" applyBorder="1" applyAlignment="1">
      <alignment horizontal="center" vertical="center"/>
    </xf>
    <xf numFmtId="164" fontId="21" fillId="0" borderId="24" xfId="91" applyNumberFormat="1" applyFont="1" applyFill="1" applyBorder="1" applyAlignment="1">
      <alignment horizontal="center" vertical="center"/>
    </xf>
    <xf numFmtId="164" fontId="21" fillId="0" borderId="25" xfId="91" applyNumberFormat="1" applyFont="1" applyFill="1" applyBorder="1" applyAlignment="1">
      <alignment horizontal="center" vertical="center"/>
    </xf>
    <xf numFmtId="164" fontId="19" fillId="0" borderId="22" xfId="88" applyNumberFormat="1" applyFont="1" applyFill="1" applyBorder="1" applyAlignment="1">
      <alignment horizontal="center" vertical="center"/>
    </xf>
    <xf numFmtId="164" fontId="19" fillId="0" borderId="0" xfId="88" applyNumberFormat="1" applyFont="1" applyFill="1" applyBorder="1" applyAlignment="1">
      <alignment horizontal="center"/>
    </xf>
    <xf numFmtId="164" fontId="19" fillId="0" borderId="20" xfId="97" applyNumberFormat="1" applyFont="1" applyFill="1" applyBorder="1">
      <alignment/>
      <protection/>
    </xf>
    <xf numFmtId="164" fontId="23" fillId="0" borderId="0" xfId="88" applyNumberFormat="1" applyFont="1" applyFill="1" applyBorder="1" applyAlignment="1">
      <alignment horizontal="center" vertical="center"/>
    </xf>
    <xf numFmtId="164" fontId="19" fillId="0" borderId="0" xfId="97" applyNumberFormat="1" applyFont="1" applyFill="1" applyBorder="1" applyAlignment="1">
      <alignment horizontal="center" vertical="center"/>
      <protection/>
    </xf>
    <xf numFmtId="164" fontId="23" fillId="0" borderId="0" xfId="91" applyNumberFormat="1" applyFont="1" applyFill="1" applyBorder="1" applyAlignment="1">
      <alignment horizontal="center" vertical="center"/>
    </xf>
    <xf numFmtId="164" fontId="19" fillId="0" borderId="0" xfId="91" applyNumberFormat="1" applyFont="1" applyFill="1" applyBorder="1" applyAlignment="1">
      <alignment horizontal="center" vertical="center"/>
    </xf>
    <xf numFmtId="164" fontId="19" fillId="0" borderId="26" xfId="88" applyNumberFormat="1" applyFont="1" applyFill="1" applyBorder="1" applyAlignment="1">
      <alignment horizontal="center" vertical="center"/>
    </xf>
    <xf numFmtId="164" fontId="19" fillId="0" borderId="0" xfId="97" applyNumberFormat="1" applyFont="1" applyFill="1" applyBorder="1">
      <alignment/>
      <protection/>
    </xf>
    <xf numFmtId="164" fontId="22" fillId="0" borderId="0" xfId="97" applyNumberFormat="1" applyFont="1" applyFill="1" applyBorder="1">
      <alignment/>
      <protection/>
    </xf>
    <xf numFmtId="164" fontId="22" fillId="0" borderId="19" xfId="97" applyNumberFormat="1" applyFont="1" applyFill="1" applyBorder="1">
      <alignment/>
      <protection/>
    </xf>
    <xf numFmtId="164" fontId="21" fillId="0" borderId="27" xfId="89" applyNumberFormat="1" applyFont="1" applyFill="1" applyBorder="1" applyAlignment="1">
      <alignment horizontal="center" vertical="center"/>
    </xf>
    <xf numFmtId="164" fontId="21" fillId="0" borderId="28" xfId="88" applyNumberFormat="1" applyFont="1" applyFill="1" applyBorder="1" applyAlignment="1">
      <alignment horizontal="center" vertical="center"/>
    </xf>
    <xf numFmtId="164" fontId="21" fillId="0" borderId="29" xfId="88" applyNumberFormat="1" applyFont="1" applyFill="1" applyBorder="1" applyAlignment="1">
      <alignment horizontal="center" vertical="center"/>
    </xf>
    <xf numFmtId="164" fontId="19" fillId="0" borderId="30" xfId="88" applyNumberFormat="1" applyFont="1" applyFill="1" applyBorder="1" applyAlignment="1">
      <alignment horizontal="center" vertical="center"/>
    </xf>
    <xf numFmtId="164" fontId="22" fillId="0" borderId="21" xfId="97" applyNumberFormat="1" applyFont="1" applyFill="1" applyBorder="1">
      <alignment/>
      <protection/>
    </xf>
    <xf numFmtId="164" fontId="21" fillId="0" borderId="31" xfId="89" applyNumberFormat="1" applyFont="1" applyFill="1" applyBorder="1" applyAlignment="1">
      <alignment horizontal="center" vertical="center"/>
    </xf>
    <xf numFmtId="164" fontId="21" fillId="0" borderId="32" xfId="88" applyNumberFormat="1" applyFont="1" applyFill="1" applyBorder="1" applyAlignment="1">
      <alignment horizontal="center" vertical="center"/>
    </xf>
    <xf numFmtId="164" fontId="21" fillId="0" borderId="0" xfId="88" applyNumberFormat="1" applyFont="1" applyFill="1" applyBorder="1" applyAlignment="1">
      <alignment horizontal="center" vertical="center"/>
    </xf>
    <xf numFmtId="164" fontId="19" fillId="0" borderId="33" xfId="88" applyNumberFormat="1" applyFont="1" applyFill="1" applyBorder="1" applyAlignment="1">
      <alignment horizontal="center" vertical="center"/>
    </xf>
    <xf numFmtId="167" fontId="21" fillId="0" borderId="32" xfId="88" applyNumberFormat="1" applyFont="1" applyFill="1" applyBorder="1" applyAlignment="1">
      <alignment horizontal="center" vertical="center"/>
    </xf>
    <xf numFmtId="4" fontId="19" fillId="0" borderId="0" xfId="97" applyNumberFormat="1" applyFont="1">
      <alignment/>
      <protection/>
    </xf>
    <xf numFmtId="164" fontId="21" fillId="0" borderId="34" xfId="88" applyNumberFormat="1" applyFont="1" applyFill="1" applyBorder="1" applyAlignment="1">
      <alignment horizontal="center" vertical="center"/>
    </xf>
    <xf numFmtId="164" fontId="22" fillId="0" borderId="35" xfId="97" applyNumberFormat="1" applyFont="1" applyFill="1" applyBorder="1" applyAlignment="1">
      <alignment vertical="center"/>
      <protection/>
    </xf>
    <xf numFmtId="164" fontId="21" fillId="0" borderId="36" xfId="89" applyNumberFormat="1" applyFont="1" applyFill="1" applyBorder="1" applyAlignment="1">
      <alignment horizontal="center" vertical="center"/>
    </xf>
    <xf numFmtId="164" fontId="21" fillId="0" borderId="37" xfId="88" applyNumberFormat="1" applyFont="1" applyFill="1" applyBorder="1" applyAlignment="1">
      <alignment horizontal="center" vertical="center"/>
    </xf>
    <xf numFmtId="164" fontId="21" fillId="0" borderId="38" xfId="88" applyNumberFormat="1" applyFont="1" applyFill="1" applyBorder="1" applyAlignment="1">
      <alignment horizontal="center" vertical="center"/>
    </xf>
    <xf numFmtId="164" fontId="19" fillId="0" borderId="39" xfId="88" applyNumberFormat="1" applyFont="1" applyFill="1" applyBorder="1" applyAlignment="1">
      <alignment horizontal="center" vertical="center"/>
    </xf>
    <xf numFmtId="164" fontId="19" fillId="0" borderId="40" xfId="97" applyNumberFormat="1" applyFont="1" applyFill="1" applyBorder="1">
      <alignment/>
      <protection/>
    </xf>
    <xf numFmtId="164" fontId="22" fillId="0" borderId="0" xfId="97" applyNumberFormat="1" applyFont="1" applyBorder="1" applyAlignment="1">
      <alignment horizontal="center" vertical="center"/>
      <protection/>
    </xf>
    <xf numFmtId="164" fontId="19" fillId="0" borderId="41" xfId="88" applyNumberFormat="1" applyFont="1" applyFill="1" applyBorder="1" applyAlignment="1">
      <alignment horizontal="center" vertical="center"/>
    </xf>
    <xf numFmtId="164" fontId="22" fillId="0" borderId="20" xfId="97" applyNumberFormat="1" applyFont="1" applyFill="1" applyBorder="1">
      <alignment/>
      <protection/>
    </xf>
    <xf numFmtId="164" fontId="19" fillId="0" borderId="18" xfId="97" applyNumberFormat="1" applyFont="1" applyFill="1" applyBorder="1">
      <alignment/>
      <protection/>
    </xf>
    <xf numFmtId="164" fontId="21" fillId="0" borderId="29" xfId="91" applyNumberFormat="1" applyFont="1" applyFill="1" applyBorder="1" applyAlignment="1">
      <alignment horizontal="center" vertical="center"/>
    </xf>
    <xf numFmtId="164" fontId="22" fillId="0" borderId="29" xfId="91" applyNumberFormat="1" applyFont="1" applyFill="1" applyBorder="1" applyAlignment="1">
      <alignment horizontal="center" vertical="center"/>
    </xf>
    <xf numFmtId="164" fontId="19" fillId="0" borderId="42" xfId="88" applyNumberFormat="1" applyFont="1" applyFill="1" applyBorder="1" applyAlignment="1">
      <alignment horizontal="center" vertical="center"/>
    </xf>
    <xf numFmtId="164" fontId="22" fillId="0" borderId="18" xfId="97" applyNumberFormat="1" applyFont="1" applyFill="1" applyBorder="1">
      <alignment/>
      <protection/>
    </xf>
    <xf numFmtId="164" fontId="21" fillId="0" borderId="27" xfId="88" applyNumberFormat="1" applyFont="1" applyFill="1" applyBorder="1" applyAlignment="1">
      <alignment horizontal="center" vertical="center"/>
    </xf>
    <xf numFmtId="164" fontId="21" fillId="0" borderId="43" xfId="88" applyNumberFormat="1" applyFont="1" applyFill="1" applyBorder="1" applyAlignment="1">
      <alignment horizontal="center" vertical="center"/>
    </xf>
    <xf numFmtId="164" fontId="21" fillId="0" borderId="31" xfId="88" applyNumberFormat="1" applyFont="1" applyFill="1" applyBorder="1" applyAlignment="1">
      <alignment horizontal="center" vertical="center"/>
    </xf>
    <xf numFmtId="164" fontId="21" fillId="0" borderId="44" xfId="88" applyNumberFormat="1" applyFont="1" applyFill="1" applyBorder="1" applyAlignment="1">
      <alignment horizontal="center" vertical="center"/>
    </xf>
    <xf numFmtId="164" fontId="22" fillId="0" borderId="40" xfId="97" applyNumberFormat="1" applyFont="1" applyFill="1" applyBorder="1">
      <alignment/>
      <protection/>
    </xf>
    <xf numFmtId="164" fontId="21" fillId="0" borderId="36" xfId="88" applyNumberFormat="1" applyFont="1" applyFill="1" applyBorder="1" applyAlignment="1">
      <alignment horizontal="center" vertical="center"/>
    </xf>
    <xf numFmtId="164" fontId="21" fillId="0" borderId="45" xfId="88" applyNumberFormat="1" applyFont="1" applyFill="1" applyBorder="1" applyAlignment="1">
      <alignment horizontal="center" vertical="center"/>
    </xf>
    <xf numFmtId="164" fontId="19" fillId="55" borderId="23" xfId="98" applyNumberFormat="1" applyFont="1" applyFill="1" applyBorder="1" applyAlignment="1">
      <alignment horizontal="center"/>
      <protection/>
    </xf>
    <xf numFmtId="43" fontId="19" fillId="55" borderId="46" xfId="98" applyNumberFormat="1" applyFont="1" applyFill="1" applyBorder="1" applyAlignment="1">
      <alignment horizontal="center" vertical="center"/>
      <protection/>
    </xf>
    <xf numFmtId="43" fontId="19" fillId="55" borderId="47" xfId="98" applyNumberFormat="1" applyFont="1" applyFill="1" applyBorder="1" applyAlignment="1">
      <alignment horizontal="center" vertical="center"/>
      <protection/>
    </xf>
    <xf numFmtId="43" fontId="19" fillId="55" borderId="47" xfId="89" applyNumberFormat="1" applyFont="1" applyFill="1" applyBorder="1" applyAlignment="1">
      <alignment horizontal="center" vertical="center"/>
    </xf>
    <xf numFmtId="43" fontId="19" fillId="55" borderId="25" xfId="89" applyNumberFormat="1" applyFont="1" applyFill="1" applyBorder="1" applyAlignment="1">
      <alignment horizontal="center" vertical="center"/>
    </xf>
    <xf numFmtId="168" fontId="19" fillId="0" borderId="0" xfId="97" applyNumberFormat="1" applyFont="1" applyFill="1" applyBorder="1" applyAlignment="1">
      <alignment horizontal="center" vertical="center"/>
      <protection/>
    </xf>
    <xf numFmtId="169" fontId="19" fillId="0" borderId="0" xfId="97" applyNumberFormat="1" applyFont="1" applyFill="1" applyBorder="1" applyAlignment="1">
      <alignment horizontal="center" vertical="center"/>
      <protection/>
    </xf>
    <xf numFmtId="167" fontId="19" fillId="0" borderId="0" xfId="97" applyNumberFormat="1" applyFont="1" applyAlignment="1">
      <alignment horizontal="center" vertical="center"/>
      <protection/>
    </xf>
    <xf numFmtId="164" fontId="19" fillId="0" borderId="0" xfId="97" applyNumberFormat="1" applyFont="1" applyAlignment="1">
      <alignment horizontal="right" vertical="center"/>
      <protection/>
    </xf>
    <xf numFmtId="170" fontId="22" fillId="0" borderId="0" xfId="97" applyNumberFormat="1" applyFont="1" applyAlignment="1">
      <alignment horizontal="right" vertical="center"/>
      <protection/>
    </xf>
    <xf numFmtId="171" fontId="19" fillId="0" borderId="0" xfId="97" applyNumberFormat="1" applyFont="1" applyFill="1" applyBorder="1" applyAlignment="1">
      <alignment horizontal="right" vertical="center"/>
      <protection/>
    </xf>
    <xf numFmtId="171" fontId="19" fillId="0" borderId="0" xfId="88" applyNumberFormat="1" applyFont="1" applyFill="1" applyBorder="1" applyAlignment="1">
      <alignment horizontal="right" vertical="center"/>
    </xf>
    <xf numFmtId="172" fontId="19" fillId="0" borderId="0" xfId="97" applyNumberFormat="1" applyFont="1" applyBorder="1" applyAlignment="1">
      <alignment horizontal="center" vertical="center"/>
      <protection/>
    </xf>
    <xf numFmtId="168" fontId="19" fillId="0" borderId="0" xfId="97" applyNumberFormat="1" applyFont="1" applyBorder="1" applyAlignment="1">
      <alignment horizontal="center" vertical="center"/>
      <protection/>
    </xf>
    <xf numFmtId="172" fontId="19" fillId="0" borderId="0" xfId="97" applyNumberFormat="1" applyFont="1" applyAlignment="1">
      <alignment horizontal="center" vertical="center"/>
      <protection/>
    </xf>
  </cellXfs>
  <cellStyles count="101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INF_ENE_04 2" xfId="89"/>
    <cellStyle name="Millares 2" xfId="90"/>
    <cellStyle name="Millares_INF_ENE_04" xfId="91"/>
    <cellStyle name="Currency" xfId="92"/>
    <cellStyle name="Currency [0]" xfId="93"/>
    <cellStyle name="Neutral" xfId="94"/>
    <cellStyle name="No-definido" xfId="95"/>
    <cellStyle name="Normal 2" xfId="96"/>
    <cellStyle name="Normal_INF_ENE_04" xfId="97"/>
    <cellStyle name="Normal_INF_ENE_04 2" xfId="98"/>
    <cellStyle name="Notas" xfId="99"/>
    <cellStyle name="Notas 2" xfId="100"/>
    <cellStyle name="Note" xfId="101"/>
    <cellStyle name="Output" xfId="102"/>
    <cellStyle name="Percent" xfId="103"/>
    <cellStyle name="Porcentaje 2" xfId="104"/>
    <cellStyle name="Salida" xfId="105"/>
    <cellStyle name="Texto de advertencia" xfId="106"/>
    <cellStyle name="Texto explicativo" xfId="107"/>
    <cellStyle name="Title" xfId="108"/>
    <cellStyle name="Título" xfId="109"/>
    <cellStyle name="Título 1" xfId="110"/>
    <cellStyle name="Título 2" xfId="111"/>
    <cellStyle name="Título 3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998\compartir\Estadisticas%20y%20Otros\ESTADISTICAS\2017\01.-%20Base%20de%20Datos%20Anual\03.-%20INVENTARIOS_REF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tabSelected="1" zoomScale="110" zoomScaleNormal="110" zoomScalePageLayoutView="0" workbookViewId="0" topLeftCell="A1">
      <pane xSplit="3" topLeftCell="D1" activePane="topRight" state="frozen"/>
      <selection pane="topLeft" activeCell="A1" sqref="A1"/>
      <selection pane="topRight" activeCell="F24" sqref="F24"/>
    </sheetView>
  </sheetViews>
  <sheetFormatPr defaultColWidth="12.8515625" defaultRowHeight="15"/>
  <cols>
    <col min="1" max="1" width="36.28125" style="4" customWidth="1"/>
    <col min="2" max="2" width="14.00390625" style="8" customWidth="1"/>
    <col min="3" max="3" width="10.421875" style="8" bestFit="1" customWidth="1"/>
    <col min="4" max="4" width="12.140625" style="8" customWidth="1"/>
    <col min="5" max="5" width="11.00390625" style="8" customWidth="1"/>
    <col min="6" max="7" width="11.57421875" style="8" bestFit="1" customWidth="1"/>
    <col min="8" max="8" width="12.8515625" style="8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6.5">
      <c r="A2" s="5" t="s">
        <v>0</v>
      </c>
      <c r="B2" s="5"/>
      <c r="C2" s="5"/>
      <c r="D2" s="5"/>
      <c r="E2" s="5"/>
      <c r="F2" s="5"/>
      <c r="G2" s="5"/>
      <c r="H2" s="5"/>
    </row>
    <row r="3" spans="1:8" ht="16.5">
      <c r="A3" s="6" t="s">
        <v>1</v>
      </c>
      <c r="B3" s="6"/>
      <c r="C3" s="6"/>
      <c r="D3" s="6"/>
      <c r="E3" s="6"/>
      <c r="F3" s="6"/>
      <c r="G3" s="6"/>
      <c r="H3" s="6"/>
    </row>
    <row r="4" spans="2:7" ht="12.75">
      <c r="B4" s="7"/>
      <c r="C4" s="7"/>
      <c r="D4" s="7"/>
      <c r="E4" s="7"/>
      <c r="F4" s="7"/>
      <c r="G4" s="7"/>
    </row>
    <row r="5" spans="2:7" ht="13.5" thickBot="1">
      <c r="B5" s="7"/>
      <c r="C5" s="7"/>
      <c r="D5" s="7"/>
      <c r="E5" s="7"/>
      <c r="F5" s="7"/>
      <c r="G5" s="7"/>
    </row>
    <row r="6" spans="1:10" ht="12.75">
      <c r="A6" s="9"/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1"/>
      <c r="J6" s="1"/>
    </row>
    <row r="7" spans="1:10" ht="13.5" thickBot="1">
      <c r="A7" s="12"/>
      <c r="B7" s="13" t="s">
        <v>9</v>
      </c>
      <c r="C7" s="13" t="s">
        <v>9</v>
      </c>
      <c r="D7" s="13" t="s">
        <v>9</v>
      </c>
      <c r="E7" s="13" t="s">
        <v>9</v>
      </c>
      <c r="F7" s="13" t="s">
        <v>9</v>
      </c>
      <c r="G7" s="13" t="s">
        <v>9</v>
      </c>
      <c r="H7" s="13" t="s">
        <v>9</v>
      </c>
      <c r="I7" s="11"/>
      <c r="J7" s="1"/>
    </row>
    <row r="8" spans="1:10" ht="13.5" thickBot="1">
      <c r="A8" s="14" t="s">
        <v>10</v>
      </c>
      <c r="B8" s="15">
        <v>575.475</v>
      </c>
      <c r="C8" s="16">
        <v>73.761</v>
      </c>
      <c r="D8" s="17">
        <v>59.27</v>
      </c>
      <c r="E8" s="16">
        <v>5.212</v>
      </c>
      <c r="F8" s="16">
        <f>0.965+0.658+1.034+17.158</f>
        <v>19.815</v>
      </c>
      <c r="G8" s="18">
        <f>29.35+326.69+13.48+264.09+65.49</f>
        <v>699.1</v>
      </c>
      <c r="H8" s="19">
        <f>SUM(B8:G8)</f>
        <v>1432.633</v>
      </c>
      <c r="I8" s="20"/>
      <c r="J8" s="1"/>
    </row>
    <row r="9" spans="1:12" ht="13.5" thickBot="1">
      <c r="A9" s="21" t="s">
        <v>11</v>
      </c>
      <c r="B9" s="22"/>
      <c r="C9" s="23"/>
      <c r="D9" s="24"/>
      <c r="E9" s="24"/>
      <c r="F9" s="25"/>
      <c r="G9" s="23"/>
      <c r="H9" s="26"/>
      <c r="I9" s="20"/>
      <c r="J9" s="27"/>
      <c r="K9" s="28"/>
      <c r="L9" s="28"/>
    </row>
    <row r="10" spans="1:9" ht="12.75">
      <c r="A10" s="29" t="s">
        <v>12</v>
      </c>
      <c r="B10" s="30">
        <v>119.94</v>
      </c>
      <c r="C10" s="31">
        <v>0.866</v>
      </c>
      <c r="D10" s="31">
        <v>14.313</v>
      </c>
      <c r="E10" s="31">
        <v>0.03</v>
      </c>
      <c r="F10" s="31">
        <v>0</v>
      </c>
      <c r="G10" s="32">
        <v>0</v>
      </c>
      <c r="H10" s="33">
        <f aca="true" t="shared" si="0" ref="H10:H38">SUM(B10:G10)</f>
        <v>135.149</v>
      </c>
      <c r="I10" s="20"/>
    </row>
    <row r="11" spans="1:9" ht="12.75">
      <c r="A11" s="34" t="s">
        <v>13</v>
      </c>
      <c r="B11" s="35">
        <v>1.428</v>
      </c>
      <c r="C11" s="36">
        <v>0</v>
      </c>
      <c r="D11" s="36">
        <v>0</v>
      </c>
      <c r="E11" s="36">
        <v>0</v>
      </c>
      <c r="F11" s="36">
        <v>0</v>
      </c>
      <c r="G11" s="37">
        <v>0</v>
      </c>
      <c r="H11" s="38">
        <f t="shared" si="0"/>
        <v>1.428</v>
      </c>
      <c r="I11" s="20"/>
    </row>
    <row r="12" spans="1:9" ht="12.75">
      <c r="A12" s="34" t="s">
        <v>14</v>
      </c>
      <c r="B12" s="35">
        <v>258.482</v>
      </c>
      <c r="C12" s="36">
        <v>0</v>
      </c>
      <c r="D12" s="36">
        <v>0</v>
      </c>
      <c r="E12" s="36">
        <v>0</v>
      </c>
      <c r="F12" s="36">
        <v>0</v>
      </c>
      <c r="G12" s="37">
        <v>0</v>
      </c>
      <c r="H12" s="38">
        <f t="shared" si="0"/>
        <v>258.482</v>
      </c>
      <c r="I12" s="20"/>
    </row>
    <row r="13" spans="1:9" ht="12.75">
      <c r="A13" s="34" t="s">
        <v>15</v>
      </c>
      <c r="B13" s="35">
        <v>0</v>
      </c>
      <c r="C13" s="36">
        <v>0</v>
      </c>
      <c r="D13" s="36">
        <v>0</v>
      </c>
      <c r="E13" s="36">
        <v>0</v>
      </c>
      <c r="F13" s="36">
        <v>0</v>
      </c>
      <c r="G13" s="37">
        <v>0</v>
      </c>
      <c r="H13" s="38">
        <f t="shared" si="0"/>
        <v>0</v>
      </c>
      <c r="I13" s="20"/>
    </row>
    <row r="14" spans="1:9" ht="12.75">
      <c r="A14" s="34" t="s">
        <v>16</v>
      </c>
      <c r="B14" s="35">
        <v>0</v>
      </c>
      <c r="C14" s="36">
        <v>0</v>
      </c>
      <c r="D14" s="36">
        <v>0</v>
      </c>
      <c r="E14" s="36">
        <v>0</v>
      </c>
      <c r="F14" s="36">
        <v>0</v>
      </c>
      <c r="G14" s="37">
        <v>0</v>
      </c>
      <c r="H14" s="38">
        <f t="shared" si="0"/>
        <v>0</v>
      </c>
      <c r="I14" s="20"/>
    </row>
    <row r="15" spans="1:9" ht="12.75">
      <c r="A15" s="34" t="s">
        <v>17</v>
      </c>
      <c r="B15" s="35">
        <v>0</v>
      </c>
      <c r="C15" s="36">
        <v>0</v>
      </c>
      <c r="D15" s="36">
        <v>0</v>
      </c>
      <c r="E15" s="36">
        <v>0</v>
      </c>
      <c r="F15" s="39">
        <v>2.728</v>
      </c>
      <c r="G15" s="37">
        <v>0</v>
      </c>
      <c r="H15" s="38">
        <f t="shared" si="0"/>
        <v>2.728</v>
      </c>
      <c r="I15" s="20"/>
    </row>
    <row r="16" spans="1:9" ht="12.75">
      <c r="A16" s="34" t="s">
        <v>18</v>
      </c>
      <c r="B16" s="35">
        <v>57.413</v>
      </c>
      <c r="C16" s="36">
        <v>0</v>
      </c>
      <c r="D16" s="36">
        <v>307.01</v>
      </c>
      <c r="E16" s="39">
        <v>0.003</v>
      </c>
      <c r="F16" s="36">
        <v>0</v>
      </c>
      <c r="G16" s="37">
        <v>0</v>
      </c>
      <c r="H16" s="38">
        <f t="shared" si="0"/>
        <v>364.426</v>
      </c>
      <c r="I16" s="20"/>
    </row>
    <row r="17" spans="1:10" ht="12.75">
      <c r="A17" s="34" t="s">
        <v>19</v>
      </c>
      <c r="B17" s="35">
        <f>0.064+13.684</f>
        <v>13.748</v>
      </c>
      <c r="C17" s="36">
        <v>25.76</v>
      </c>
      <c r="D17" s="36">
        <v>0</v>
      </c>
      <c r="E17" s="36">
        <v>0</v>
      </c>
      <c r="F17" s="36">
        <v>0</v>
      </c>
      <c r="G17" s="37">
        <v>252.16</v>
      </c>
      <c r="H17" s="38">
        <f t="shared" si="0"/>
        <v>291.668</v>
      </c>
      <c r="I17" s="20"/>
      <c r="J17" s="1"/>
    </row>
    <row r="18" spans="1:9" ht="12.75">
      <c r="A18" s="34" t="s">
        <v>20</v>
      </c>
      <c r="B18" s="35">
        <v>0</v>
      </c>
      <c r="C18" s="36">
        <v>0</v>
      </c>
      <c r="D18" s="36">
        <v>0</v>
      </c>
      <c r="E18" s="36">
        <v>0</v>
      </c>
      <c r="F18" s="36">
        <v>0</v>
      </c>
      <c r="G18" s="37">
        <v>0</v>
      </c>
      <c r="H18" s="38">
        <f t="shared" si="0"/>
        <v>0</v>
      </c>
      <c r="I18" s="20"/>
    </row>
    <row r="19" spans="1:11" ht="12.75">
      <c r="A19" s="34" t="s">
        <v>21</v>
      </c>
      <c r="B19" s="35">
        <v>52.038</v>
      </c>
      <c r="C19" s="36">
        <v>7.779</v>
      </c>
      <c r="D19" s="36">
        <v>0.151</v>
      </c>
      <c r="E19" s="39">
        <v>0.059</v>
      </c>
      <c r="F19" s="39">
        <v>2.968</v>
      </c>
      <c r="G19" s="37">
        <v>525.5</v>
      </c>
      <c r="H19" s="38">
        <f>SUM(B19:G19)</f>
        <v>588.495</v>
      </c>
      <c r="I19" s="20"/>
      <c r="J19" s="1"/>
      <c r="K19" s="40"/>
    </row>
    <row r="20" spans="1:10" ht="12.75">
      <c r="A20" s="34" t="s">
        <v>22</v>
      </c>
      <c r="B20" s="35">
        <v>0.014</v>
      </c>
      <c r="C20" s="36">
        <v>0</v>
      </c>
      <c r="D20" s="36">
        <v>0</v>
      </c>
      <c r="E20" s="36">
        <v>0</v>
      </c>
      <c r="F20" s="36">
        <v>0</v>
      </c>
      <c r="G20" s="37">
        <v>0</v>
      </c>
      <c r="H20" s="38">
        <f>SUM(B20:G20)</f>
        <v>0.014</v>
      </c>
      <c r="I20" s="20"/>
      <c r="J20" s="1"/>
    </row>
    <row r="21" spans="1:10" ht="12.75">
      <c r="A21" s="34" t="s">
        <v>23</v>
      </c>
      <c r="B21" s="35">
        <v>0</v>
      </c>
      <c r="C21" s="36">
        <v>0</v>
      </c>
      <c r="D21" s="36">
        <v>0</v>
      </c>
      <c r="E21" s="36">
        <v>0</v>
      </c>
      <c r="F21" s="36">
        <v>0.922</v>
      </c>
      <c r="G21" s="37">
        <v>0</v>
      </c>
      <c r="H21" s="38">
        <f>SUM(B21:G21)</f>
        <v>0.922</v>
      </c>
      <c r="I21" s="20"/>
      <c r="J21" s="1"/>
    </row>
    <row r="22" spans="1:10" ht="12.75">
      <c r="A22" s="34" t="s">
        <v>24</v>
      </c>
      <c r="B22" s="35">
        <v>95.573</v>
      </c>
      <c r="C22" s="36">
        <v>0.043</v>
      </c>
      <c r="D22" s="36">
        <v>41.449</v>
      </c>
      <c r="E22" s="36">
        <v>0</v>
      </c>
      <c r="F22" s="36">
        <v>0</v>
      </c>
      <c r="G22" s="37">
        <v>0</v>
      </c>
      <c r="H22" s="38">
        <f aca="true" t="shared" si="1" ref="H22:H31">SUM(B22:G22)</f>
        <v>137.065</v>
      </c>
      <c r="I22" s="20"/>
      <c r="J22" s="1"/>
    </row>
    <row r="23" spans="1:10" ht="12.75">
      <c r="A23" s="34" t="s">
        <v>25</v>
      </c>
      <c r="B23" s="35">
        <v>6.684</v>
      </c>
      <c r="C23" s="36">
        <v>0</v>
      </c>
      <c r="D23" s="36">
        <v>0</v>
      </c>
      <c r="E23" s="36">
        <v>0</v>
      </c>
      <c r="F23" s="36">
        <v>0</v>
      </c>
      <c r="G23" s="37">
        <v>95.52</v>
      </c>
      <c r="H23" s="38">
        <f t="shared" si="1"/>
        <v>102.204</v>
      </c>
      <c r="I23" s="20"/>
      <c r="J23" s="1"/>
    </row>
    <row r="24" spans="1:10" ht="12.75">
      <c r="A24" s="34" t="s">
        <v>26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7" t="s">
        <v>27</v>
      </c>
      <c r="H24" s="38">
        <f t="shared" si="1"/>
        <v>0</v>
      </c>
      <c r="I24" s="20"/>
      <c r="J24" s="1"/>
    </row>
    <row r="25" spans="1:10" ht="12.75">
      <c r="A25" s="34" t="s">
        <v>28</v>
      </c>
      <c r="B25" s="35">
        <v>0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8">
        <f>SUM(B25:G25)</f>
        <v>0</v>
      </c>
      <c r="I25" s="20"/>
      <c r="J25" s="1"/>
    </row>
    <row r="26" spans="1:10" ht="12.75">
      <c r="A26" s="34" t="s">
        <v>29</v>
      </c>
      <c r="B26" s="35">
        <v>0</v>
      </c>
      <c r="C26" s="36">
        <v>0</v>
      </c>
      <c r="D26" s="36">
        <v>0</v>
      </c>
      <c r="E26" s="36">
        <v>0</v>
      </c>
      <c r="F26" s="36">
        <v>0</v>
      </c>
      <c r="G26" s="37">
        <v>5.83</v>
      </c>
      <c r="H26" s="38">
        <f>SUM(B26:G26)</f>
        <v>5.83</v>
      </c>
      <c r="I26" s="20"/>
      <c r="J26" s="1"/>
    </row>
    <row r="27" spans="1:10" ht="12.75">
      <c r="A27" s="34" t="s">
        <v>30</v>
      </c>
      <c r="B27" s="35">
        <f>0.116+0.145</f>
        <v>0.261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  <c r="H27" s="38">
        <f t="shared" si="1"/>
        <v>0.261</v>
      </c>
      <c r="I27" s="20"/>
      <c r="J27" s="1"/>
    </row>
    <row r="28" spans="1:10" ht="12.75">
      <c r="A28" s="34" t="s">
        <v>31</v>
      </c>
      <c r="B28" s="35">
        <v>0.607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  <c r="H28" s="38">
        <f t="shared" si="1"/>
        <v>0.607</v>
      </c>
      <c r="I28" s="20"/>
      <c r="J28" s="1"/>
    </row>
    <row r="29" spans="1:10" ht="12.75">
      <c r="A29" s="34" t="s">
        <v>32</v>
      </c>
      <c r="B29" s="35">
        <v>0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38">
        <f t="shared" si="1"/>
        <v>0</v>
      </c>
      <c r="I29" s="20"/>
      <c r="J29" s="1"/>
    </row>
    <row r="30" spans="1:10" ht="12.75">
      <c r="A30" s="34" t="s">
        <v>33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7">
        <v>0</v>
      </c>
      <c r="H30" s="38">
        <f t="shared" si="1"/>
        <v>0</v>
      </c>
      <c r="I30" s="20"/>
      <c r="J30" s="1"/>
    </row>
    <row r="31" spans="1:10" ht="12.75">
      <c r="A31" s="34" t="s">
        <v>34</v>
      </c>
      <c r="B31" s="35">
        <v>0.297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  <c r="H31" s="38">
        <f t="shared" si="1"/>
        <v>0.297</v>
      </c>
      <c r="I31" s="20"/>
      <c r="J31" s="1"/>
    </row>
    <row r="32" spans="1:10" ht="12.75">
      <c r="A32" s="34" t="s">
        <v>35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7">
        <v>0</v>
      </c>
      <c r="H32" s="38">
        <f t="shared" si="0"/>
        <v>0</v>
      </c>
      <c r="I32" s="20"/>
      <c r="J32" s="1"/>
    </row>
    <row r="33" spans="1:10" ht="12.75">
      <c r="A33" s="34" t="s">
        <v>36</v>
      </c>
      <c r="B33" s="35">
        <v>5.785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  <c r="H33" s="38">
        <f t="shared" si="0"/>
        <v>5.785</v>
      </c>
      <c r="I33" s="20"/>
      <c r="J33" s="1"/>
    </row>
    <row r="34" spans="1:10" ht="12.75">
      <c r="A34" s="34" t="s">
        <v>37</v>
      </c>
      <c r="B34" s="35">
        <v>0</v>
      </c>
      <c r="C34" s="36">
        <v>0</v>
      </c>
      <c r="D34" s="36">
        <v>0</v>
      </c>
      <c r="E34" s="36">
        <v>0</v>
      </c>
      <c r="F34" s="36">
        <v>0</v>
      </c>
      <c r="G34" s="37">
        <v>0</v>
      </c>
      <c r="H34" s="38">
        <f t="shared" si="0"/>
        <v>0</v>
      </c>
      <c r="I34" s="20"/>
      <c r="J34" s="1"/>
    </row>
    <row r="35" spans="1:10" ht="12.75">
      <c r="A35" s="34" t="s">
        <v>38</v>
      </c>
      <c r="B35" s="35">
        <v>0</v>
      </c>
      <c r="C35" s="36">
        <v>0</v>
      </c>
      <c r="D35" s="36">
        <v>0</v>
      </c>
      <c r="E35" s="36">
        <v>0</v>
      </c>
      <c r="F35" s="36">
        <v>0</v>
      </c>
      <c r="G35" s="37">
        <v>4.21</v>
      </c>
      <c r="H35" s="38">
        <f t="shared" si="0"/>
        <v>4.21</v>
      </c>
      <c r="I35" s="20"/>
      <c r="J35" s="1"/>
    </row>
    <row r="36" spans="1:10" ht="12.75">
      <c r="A36" s="34" t="s">
        <v>39</v>
      </c>
      <c r="B36" s="35">
        <v>0</v>
      </c>
      <c r="C36" s="36">
        <v>0</v>
      </c>
      <c r="D36" s="36">
        <v>0</v>
      </c>
      <c r="E36" s="36">
        <v>0</v>
      </c>
      <c r="F36" s="36">
        <v>0</v>
      </c>
      <c r="G36" s="37">
        <v>0.35</v>
      </c>
      <c r="H36" s="38">
        <f t="shared" si="0"/>
        <v>0.35</v>
      </c>
      <c r="I36" s="20"/>
      <c r="J36" s="1"/>
    </row>
    <row r="37" spans="1:9" ht="12.75">
      <c r="A37" s="34" t="s">
        <v>40</v>
      </c>
      <c r="B37" s="35">
        <v>269.916</v>
      </c>
      <c r="C37" s="36">
        <f>70.573+0.617</f>
        <v>71.19</v>
      </c>
      <c r="D37" s="36">
        <v>19.315</v>
      </c>
      <c r="E37" s="36">
        <v>0.017</v>
      </c>
      <c r="F37" s="36">
        <v>12.95</v>
      </c>
      <c r="G37" s="41">
        <v>221.09</v>
      </c>
      <c r="H37" s="38">
        <f t="shared" si="0"/>
        <v>594.478</v>
      </c>
      <c r="I37" s="20"/>
    </row>
    <row r="38" spans="1:9" ht="13.5" thickBot="1">
      <c r="A38" s="42" t="s">
        <v>41</v>
      </c>
      <c r="B38" s="43">
        <v>0</v>
      </c>
      <c r="C38" s="44">
        <v>312.835</v>
      </c>
      <c r="D38" s="44">
        <v>0</v>
      </c>
      <c r="E38" s="44">
        <v>0</v>
      </c>
      <c r="F38" s="44">
        <v>0</v>
      </c>
      <c r="G38" s="45">
        <v>0</v>
      </c>
      <c r="H38" s="46">
        <f t="shared" si="0"/>
        <v>312.835</v>
      </c>
      <c r="I38" s="20"/>
    </row>
    <row r="39" spans="1:9" ht="13.5" thickBot="1">
      <c r="A39" s="47" t="s">
        <v>42</v>
      </c>
      <c r="B39" s="48"/>
      <c r="C39" s="48"/>
      <c r="D39" s="48"/>
      <c r="E39" s="48"/>
      <c r="F39" s="48"/>
      <c r="G39" s="48"/>
      <c r="H39" s="49"/>
      <c r="I39" s="20"/>
    </row>
    <row r="40" spans="1:9" ht="12.75">
      <c r="A40" s="50" t="s">
        <v>43</v>
      </c>
      <c r="B40" s="30">
        <f>70.552+0.06+0.362</f>
        <v>70.974</v>
      </c>
      <c r="C40" s="31">
        <v>0</v>
      </c>
      <c r="D40" s="31">
        <v>0</v>
      </c>
      <c r="E40" s="31">
        <v>0</v>
      </c>
      <c r="F40" s="31">
        <v>0</v>
      </c>
      <c r="G40" s="31">
        <v>4.93</v>
      </c>
      <c r="H40" s="26">
        <f aca="true" t="shared" si="2" ref="H40:H66">SUM(B40:G40)</f>
        <v>75.904</v>
      </c>
      <c r="I40" s="20"/>
    </row>
    <row r="41" spans="1:9" ht="12.75">
      <c r="A41" s="50" t="s">
        <v>44</v>
      </c>
      <c r="B41" s="35">
        <v>0</v>
      </c>
      <c r="C41" s="36">
        <v>0</v>
      </c>
      <c r="D41" s="36">
        <v>0</v>
      </c>
      <c r="E41" s="36">
        <v>0</v>
      </c>
      <c r="F41" s="36">
        <v>0</v>
      </c>
      <c r="G41" s="36">
        <v>19.79</v>
      </c>
      <c r="H41" s="26">
        <f t="shared" si="2"/>
        <v>19.79</v>
      </c>
      <c r="I41" s="20"/>
    </row>
    <row r="42" spans="1:10" ht="12.75">
      <c r="A42" s="50" t="s">
        <v>45</v>
      </c>
      <c r="B42" s="35">
        <v>0</v>
      </c>
      <c r="C42" s="36">
        <v>7.127</v>
      </c>
      <c r="D42" s="36">
        <v>0</v>
      </c>
      <c r="E42" s="36">
        <v>0</v>
      </c>
      <c r="F42" s="36">
        <v>0</v>
      </c>
      <c r="G42" s="36">
        <v>7.31</v>
      </c>
      <c r="H42" s="26">
        <f t="shared" si="2"/>
        <v>14.437</v>
      </c>
      <c r="I42" s="20"/>
      <c r="J42" s="1"/>
    </row>
    <row r="43" spans="1:10" ht="12.75">
      <c r="A43" s="50" t="s">
        <v>46</v>
      </c>
      <c r="B43" s="35">
        <v>69.179</v>
      </c>
      <c r="C43" s="36">
        <v>7.065</v>
      </c>
      <c r="D43" s="36">
        <v>0</v>
      </c>
      <c r="E43" s="36">
        <v>0</v>
      </c>
      <c r="F43" s="36">
        <v>0</v>
      </c>
      <c r="G43" s="36">
        <v>88.26</v>
      </c>
      <c r="H43" s="26">
        <f t="shared" si="2"/>
        <v>164.50400000000002</v>
      </c>
      <c r="I43" s="20"/>
      <c r="J43" s="1"/>
    </row>
    <row r="44" spans="1:10" ht="12.75">
      <c r="A44" s="50" t="s">
        <v>47</v>
      </c>
      <c r="B44" s="35">
        <v>122.845</v>
      </c>
      <c r="C44" s="36">
        <v>22.44</v>
      </c>
      <c r="D44" s="36">
        <f>8.698+0.099</f>
        <v>8.797</v>
      </c>
      <c r="E44" s="36">
        <v>2.211</v>
      </c>
      <c r="F44" s="36">
        <v>0.699</v>
      </c>
      <c r="G44" s="36">
        <v>166.83</v>
      </c>
      <c r="H44" s="26">
        <f t="shared" si="2"/>
        <v>323.822</v>
      </c>
      <c r="I44" s="20"/>
      <c r="J44" s="1"/>
    </row>
    <row r="45" spans="1:9" ht="12.75">
      <c r="A45" s="50" t="s">
        <v>48</v>
      </c>
      <c r="B45" s="35">
        <v>91.717</v>
      </c>
      <c r="C45" s="36">
        <v>2.886</v>
      </c>
      <c r="D45" s="36">
        <f>43.789+0.087</f>
        <v>43.876000000000005</v>
      </c>
      <c r="E45" s="36">
        <v>2.368</v>
      </c>
      <c r="F45" s="36">
        <v>0</v>
      </c>
      <c r="G45" s="36">
        <v>37.08</v>
      </c>
      <c r="H45" s="26">
        <f t="shared" si="2"/>
        <v>177.92699999999996</v>
      </c>
      <c r="I45" s="20"/>
    </row>
    <row r="46" spans="1:9" ht="12.75">
      <c r="A46" s="50" t="s">
        <v>49</v>
      </c>
      <c r="B46" s="35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26">
        <f t="shared" si="2"/>
        <v>0</v>
      </c>
      <c r="I46" s="20"/>
    </row>
    <row r="47" spans="1:9" ht="12.75">
      <c r="A47" s="50" t="s">
        <v>50</v>
      </c>
      <c r="B47" s="35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26">
        <f t="shared" si="2"/>
        <v>0</v>
      </c>
      <c r="I47" s="20"/>
    </row>
    <row r="48" spans="1:9" ht="12.75">
      <c r="A48" s="50" t="s">
        <v>51</v>
      </c>
      <c r="B48" s="35">
        <v>0</v>
      </c>
      <c r="C48" s="36">
        <v>0</v>
      </c>
      <c r="D48" s="36">
        <v>0</v>
      </c>
      <c r="E48" s="36">
        <v>0</v>
      </c>
      <c r="F48" s="36">
        <v>0.189</v>
      </c>
      <c r="G48" s="36">
        <v>0</v>
      </c>
      <c r="H48" s="26">
        <f t="shared" si="2"/>
        <v>0.189</v>
      </c>
      <c r="I48" s="20"/>
    </row>
    <row r="49" spans="1:9" ht="12.75">
      <c r="A49" s="50" t="s">
        <v>52</v>
      </c>
      <c r="B49" s="35">
        <v>44.382</v>
      </c>
      <c r="C49" s="36">
        <v>0</v>
      </c>
      <c r="D49" s="36">
        <v>15.235</v>
      </c>
      <c r="E49" s="36">
        <v>1.652</v>
      </c>
      <c r="F49" s="36">
        <v>0.231</v>
      </c>
      <c r="G49" s="36">
        <v>231.29</v>
      </c>
      <c r="H49" s="26">
        <f t="shared" si="2"/>
        <v>292.78999999999996</v>
      </c>
      <c r="I49" s="20"/>
    </row>
    <row r="50" spans="1:9" ht="12.75">
      <c r="A50" s="50" t="s">
        <v>53</v>
      </c>
      <c r="B50" s="35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26">
        <f t="shared" si="2"/>
        <v>0</v>
      </c>
      <c r="I50" s="20"/>
    </row>
    <row r="51" spans="1:9" ht="12.75">
      <c r="A51" s="50" t="s">
        <v>54</v>
      </c>
      <c r="B51" s="35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26">
        <f t="shared" si="2"/>
        <v>0</v>
      </c>
      <c r="I51" s="20"/>
    </row>
    <row r="52" spans="1:10" ht="12.75">
      <c r="A52" s="50" t="s">
        <v>55</v>
      </c>
      <c r="B52" s="35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26">
        <f t="shared" si="2"/>
        <v>0</v>
      </c>
      <c r="I52" s="20"/>
      <c r="J52" s="1"/>
    </row>
    <row r="53" spans="1:10" ht="12.75">
      <c r="A53" s="50" t="s">
        <v>56</v>
      </c>
      <c r="B53" s="35">
        <v>211.824</v>
      </c>
      <c r="C53" s="36">
        <v>2.882</v>
      </c>
      <c r="D53" s="36">
        <f>67.811+0.104</f>
        <v>67.915</v>
      </c>
      <c r="E53" s="36">
        <v>19.126</v>
      </c>
      <c r="F53" s="36">
        <v>1.018</v>
      </c>
      <c r="G53" s="36">
        <v>1.88</v>
      </c>
      <c r="H53" s="26">
        <f t="shared" si="2"/>
        <v>304.645</v>
      </c>
      <c r="I53" s="20"/>
      <c r="J53" s="1"/>
    </row>
    <row r="54" spans="1:10" ht="12.75">
      <c r="A54" s="50" t="s">
        <v>57</v>
      </c>
      <c r="B54" s="35">
        <v>16.404</v>
      </c>
      <c r="C54" s="36">
        <v>0</v>
      </c>
      <c r="D54" s="36">
        <v>0</v>
      </c>
      <c r="E54" s="36">
        <v>0</v>
      </c>
      <c r="F54" s="36">
        <v>0</v>
      </c>
      <c r="G54" s="36">
        <v>139.99</v>
      </c>
      <c r="H54" s="26">
        <f t="shared" si="2"/>
        <v>156.394</v>
      </c>
      <c r="I54" s="20"/>
      <c r="J54" s="1"/>
    </row>
    <row r="55" spans="1:10" ht="12.75">
      <c r="A55" s="50" t="s">
        <v>58</v>
      </c>
      <c r="B55" s="35">
        <v>20.372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26">
        <f t="shared" si="2"/>
        <v>20.372</v>
      </c>
      <c r="I55" s="20"/>
      <c r="J55" s="1"/>
    </row>
    <row r="56" spans="1:10" ht="12.75">
      <c r="A56" s="50" t="s">
        <v>59</v>
      </c>
      <c r="B56" s="35">
        <f>0.649+58.441</f>
        <v>59.09</v>
      </c>
      <c r="C56" s="36">
        <v>11.673</v>
      </c>
      <c r="D56" s="36">
        <v>0</v>
      </c>
      <c r="E56" s="36">
        <v>0</v>
      </c>
      <c r="F56" s="36">
        <v>0</v>
      </c>
      <c r="G56" s="36">
        <v>351.1</v>
      </c>
      <c r="H56" s="26">
        <f t="shared" si="2"/>
        <v>421.86300000000006</v>
      </c>
      <c r="I56" s="20"/>
      <c r="J56" s="1"/>
    </row>
    <row r="57" spans="1:10" ht="12.75">
      <c r="A57" s="50" t="s">
        <v>60</v>
      </c>
      <c r="B57" s="35">
        <v>0</v>
      </c>
      <c r="C57" s="36">
        <v>0.182</v>
      </c>
      <c r="D57" s="36">
        <v>0</v>
      </c>
      <c r="E57" s="36">
        <v>0</v>
      </c>
      <c r="F57" s="36">
        <v>0</v>
      </c>
      <c r="G57" s="36">
        <v>0</v>
      </c>
      <c r="H57" s="26">
        <f t="shared" si="2"/>
        <v>0.182</v>
      </c>
      <c r="I57" s="20"/>
      <c r="J57" s="1"/>
    </row>
    <row r="58" spans="1:10" ht="12.75">
      <c r="A58" s="50" t="s">
        <v>61</v>
      </c>
      <c r="B58" s="35">
        <v>342.036</v>
      </c>
      <c r="C58" s="36">
        <v>37.661</v>
      </c>
      <c r="D58" s="36">
        <v>19.089</v>
      </c>
      <c r="E58" s="36">
        <v>16.468</v>
      </c>
      <c r="F58" s="36">
        <v>6.889</v>
      </c>
      <c r="G58" s="36">
        <v>14.08</v>
      </c>
      <c r="H58" s="26">
        <f t="shared" si="2"/>
        <v>436.223</v>
      </c>
      <c r="I58" s="20"/>
      <c r="J58" s="1"/>
    </row>
    <row r="59" spans="1:10" ht="12.75">
      <c r="A59" s="50" t="s">
        <v>62</v>
      </c>
      <c r="B59" s="35">
        <v>0</v>
      </c>
      <c r="C59" s="36">
        <v>8.063</v>
      </c>
      <c r="D59" s="36">
        <v>0</v>
      </c>
      <c r="E59" s="36">
        <v>0</v>
      </c>
      <c r="F59" s="36">
        <v>0</v>
      </c>
      <c r="G59" s="36">
        <v>380.85</v>
      </c>
      <c r="H59" s="26">
        <f t="shared" si="2"/>
        <v>388.913</v>
      </c>
      <c r="I59" s="20"/>
      <c r="J59" s="1"/>
    </row>
    <row r="60" spans="1:10" ht="12.75">
      <c r="A60" s="50" t="s">
        <v>63</v>
      </c>
      <c r="B60" s="35">
        <f>7.877+0.507</f>
        <v>8.384</v>
      </c>
      <c r="C60" s="36">
        <f>1.761+5.195</f>
        <v>6.956</v>
      </c>
      <c r="D60" s="36">
        <v>0</v>
      </c>
      <c r="E60" s="36">
        <v>0</v>
      </c>
      <c r="F60" s="36">
        <v>0</v>
      </c>
      <c r="G60" s="36">
        <v>3.77</v>
      </c>
      <c r="H60" s="26">
        <f t="shared" si="2"/>
        <v>19.11</v>
      </c>
      <c r="I60" s="20"/>
      <c r="J60" s="1"/>
    </row>
    <row r="61" spans="1:10" ht="12.75">
      <c r="A61" s="50" t="s">
        <v>64</v>
      </c>
      <c r="B61" s="35">
        <f>5.186+1.887</f>
        <v>7.073</v>
      </c>
      <c r="C61" s="36">
        <f>0.01+0.45+11.856+3.379+10.785+2.171+0.48</f>
        <v>29.131</v>
      </c>
      <c r="D61" s="36">
        <v>0</v>
      </c>
      <c r="E61" s="36">
        <v>0</v>
      </c>
      <c r="F61" s="36">
        <v>0</v>
      </c>
      <c r="G61" s="36">
        <v>35.61</v>
      </c>
      <c r="H61" s="26">
        <f t="shared" si="2"/>
        <v>71.814</v>
      </c>
      <c r="I61" s="20"/>
      <c r="J61" s="1"/>
    </row>
    <row r="62" spans="1:10" ht="12.75">
      <c r="A62" s="50" t="s">
        <v>65</v>
      </c>
      <c r="B62" s="35">
        <v>0.347</v>
      </c>
      <c r="C62" s="36">
        <v>0.815</v>
      </c>
      <c r="D62" s="36">
        <v>0</v>
      </c>
      <c r="E62" s="36">
        <v>0</v>
      </c>
      <c r="F62" s="36">
        <v>0</v>
      </c>
      <c r="G62" s="36">
        <v>0</v>
      </c>
      <c r="H62" s="26">
        <f t="shared" si="2"/>
        <v>1.162</v>
      </c>
      <c r="I62" s="20"/>
      <c r="J62" s="1"/>
    </row>
    <row r="63" spans="1:10" ht="12.75">
      <c r="A63" s="50" t="s">
        <v>66</v>
      </c>
      <c r="B63" s="35">
        <v>11.804</v>
      </c>
      <c r="C63" s="36">
        <v>4.095</v>
      </c>
      <c r="D63" s="36">
        <v>0</v>
      </c>
      <c r="E63" s="36">
        <v>0</v>
      </c>
      <c r="F63" s="36">
        <v>0.074</v>
      </c>
      <c r="G63" s="36">
        <v>0</v>
      </c>
      <c r="H63" s="26">
        <f t="shared" si="2"/>
        <v>15.973</v>
      </c>
      <c r="I63" s="20"/>
      <c r="J63" s="1"/>
    </row>
    <row r="64" spans="1:10" ht="12.75">
      <c r="A64" s="50" t="s">
        <v>67</v>
      </c>
      <c r="B64" s="35">
        <v>0</v>
      </c>
      <c r="C64" s="36">
        <v>0</v>
      </c>
      <c r="D64" s="36">
        <v>0</v>
      </c>
      <c r="E64" s="36">
        <v>0</v>
      </c>
      <c r="F64" s="36">
        <v>39.714</v>
      </c>
      <c r="G64" s="36">
        <v>0</v>
      </c>
      <c r="H64" s="26">
        <f t="shared" si="2"/>
        <v>39.714</v>
      </c>
      <c r="I64" s="20"/>
      <c r="J64" s="1"/>
    </row>
    <row r="65" spans="1:10" ht="12.75">
      <c r="A65" s="50" t="s">
        <v>68</v>
      </c>
      <c r="B65" s="35">
        <v>0</v>
      </c>
      <c r="C65" s="36">
        <v>0</v>
      </c>
      <c r="D65" s="36">
        <v>0</v>
      </c>
      <c r="E65" s="36">
        <v>0</v>
      </c>
      <c r="F65" s="36">
        <v>0</v>
      </c>
      <c r="G65" s="36">
        <v>342.49</v>
      </c>
      <c r="H65" s="26">
        <f t="shared" si="2"/>
        <v>342.49</v>
      </c>
      <c r="I65" s="20"/>
      <c r="J65" s="1"/>
    </row>
    <row r="66" spans="1:10" ht="13.5" thickBot="1">
      <c r="A66" s="50" t="s">
        <v>69</v>
      </c>
      <c r="B66" s="35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26">
        <f t="shared" si="2"/>
        <v>0</v>
      </c>
      <c r="I66" s="20"/>
      <c r="J66" s="1"/>
    </row>
    <row r="67" spans="1:10" ht="13.5" thickBot="1">
      <c r="A67" s="51" t="s">
        <v>70</v>
      </c>
      <c r="B67" s="32"/>
      <c r="C67" s="52"/>
      <c r="D67" s="52"/>
      <c r="E67" s="52"/>
      <c r="F67" s="53"/>
      <c r="G67" s="53"/>
      <c r="H67" s="54"/>
      <c r="I67" s="20"/>
      <c r="J67" s="1"/>
    </row>
    <row r="68" spans="1:10" ht="12.75">
      <c r="A68" s="55" t="s">
        <v>71</v>
      </c>
      <c r="B68" s="56">
        <v>0</v>
      </c>
      <c r="C68" s="57">
        <v>133.265</v>
      </c>
      <c r="D68" s="57">
        <v>10.636</v>
      </c>
      <c r="E68" s="57">
        <v>0</v>
      </c>
      <c r="F68" s="57">
        <v>0</v>
      </c>
      <c r="G68" s="57">
        <v>0</v>
      </c>
      <c r="H68" s="33">
        <f>SUM(B68:G68)</f>
        <v>143.90099999999998</v>
      </c>
      <c r="I68" s="20"/>
      <c r="J68" s="1"/>
    </row>
    <row r="69" spans="1:10" ht="12.75">
      <c r="A69" s="50" t="s">
        <v>72</v>
      </c>
      <c r="B69" s="58">
        <v>0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38">
        <f aca="true" t="shared" si="3" ref="H69:H80">SUM(B69:G69)</f>
        <v>0</v>
      </c>
      <c r="I69" s="20"/>
      <c r="J69" s="1"/>
    </row>
    <row r="70" spans="1:10" ht="12.75">
      <c r="A70" s="50" t="s">
        <v>73</v>
      </c>
      <c r="B70" s="58">
        <v>0</v>
      </c>
      <c r="C70" s="59">
        <v>45.816</v>
      </c>
      <c r="D70" s="59">
        <v>0</v>
      </c>
      <c r="E70" s="59"/>
      <c r="G70" s="59">
        <v>0</v>
      </c>
      <c r="H70" s="38">
        <f t="shared" si="3"/>
        <v>45.816</v>
      </c>
      <c r="I70" s="20"/>
      <c r="J70" s="1"/>
    </row>
    <row r="71" spans="1:10" ht="12.75">
      <c r="A71" s="50" t="s">
        <v>74</v>
      </c>
      <c r="B71" s="58">
        <v>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38">
        <f t="shared" si="3"/>
        <v>0</v>
      </c>
      <c r="I71" s="20"/>
      <c r="J71" s="1"/>
    </row>
    <row r="72" spans="1:10" ht="12.75">
      <c r="A72" s="50" t="s">
        <v>75</v>
      </c>
      <c r="B72" s="58">
        <v>25.829</v>
      </c>
      <c r="C72" s="59">
        <v>6.065</v>
      </c>
      <c r="D72" s="59">
        <v>0</v>
      </c>
      <c r="E72" s="59">
        <v>0.038</v>
      </c>
      <c r="F72" s="59">
        <v>0</v>
      </c>
      <c r="G72" s="59">
        <v>0</v>
      </c>
      <c r="H72" s="38">
        <f t="shared" si="3"/>
        <v>31.932000000000002</v>
      </c>
      <c r="I72" s="20"/>
      <c r="J72" s="1"/>
    </row>
    <row r="73" spans="1:10" ht="12.75">
      <c r="A73" s="50" t="s">
        <v>76</v>
      </c>
      <c r="B73" s="58">
        <v>0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38">
        <f t="shared" si="3"/>
        <v>0</v>
      </c>
      <c r="I73" s="20"/>
      <c r="J73" s="1"/>
    </row>
    <row r="74" spans="1:10" ht="12.75">
      <c r="A74" s="50" t="s">
        <v>77</v>
      </c>
      <c r="B74" s="58">
        <v>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38">
        <f t="shared" si="3"/>
        <v>0</v>
      </c>
      <c r="I74" s="20"/>
      <c r="J74" s="1"/>
    </row>
    <row r="75" spans="1:10" ht="12.75">
      <c r="A75" s="50" t="s">
        <v>78</v>
      </c>
      <c r="B75" s="58">
        <v>64.675</v>
      </c>
      <c r="C75" s="59">
        <v>53.301</v>
      </c>
      <c r="D75" s="59">
        <v>11.545</v>
      </c>
      <c r="E75" s="59">
        <v>0.022</v>
      </c>
      <c r="F75" s="59">
        <v>0</v>
      </c>
      <c r="G75" s="59">
        <v>87.85</v>
      </c>
      <c r="H75" s="38">
        <f t="shared" si="3"/>
        <v>217.39299999999997</v>
      </c>
      <c r="I75" s="20"/>
      <c r="J75" s="1"/>
    </row>
    <row r="76" spans="1:10" ht="12.75">
      <c r="A76" s="50" t="s">
        <v>79</v>
      </c>
      <c r="B76" s="58">
        <v>0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38">
        <f t="shared" si="3"/>
        <v>0</v>
      </c>
      <c r="I76" s="20"/>
      <c r="J76" s="1"/>
    </row>
    <row r="77" spans="1:10" ht="12.75">
      <c r="A77" s="50" t="s">
        <v>80</v>
      </c>
      <c r="B77" s="58">
        <v>0</v>
      </c>
      <c r="C77" s="59">
        <v>0</v>
      </c>
      <c r="D77" s="59">
        <v>0</v>
      </c>
      <c r="E77" s="59">
        <v>0</v>
      </c>
      <c r="F77" s="59">
        <v>0</v>
      </c>
      <c r="G77" s="59">
        <v>37.15</v>
      </c>
      <c r="H77" s="38">
        <f t="shared" si="3"/>
        <v>37.15</v>
      </c>
      <c r="I77" s="20"/>
      <c r="J77" s="1"/>
    </row>
    <row r="78" spans="1:10" ht="12.75">
      <c r="A78" s="50" t="s">
        <v>81</v>
      </c>
      <c r="B78" s="58">
        <v>0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38">
        <f t="shared" si="3"/>
        <v>0</v>
      </c>
      <c r="I78" s="20"/>
      <c r="J78" s="1"/>
    </row>
    <row r="79" spans="1:10" ht="12.75">
      <c r="A79" s="50" t="s">
        <v>40</v>
      </c>
      <c r="B79" s="58">
        <v>0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38">
        <f t="shared" si="3"/>
        <v>0</v>
      </c>
      <c r="I79" s="20"/>
      <c r="J79" s="1"/>
    </row>
    <row r="80" spans="1:10" ht="13.5" thickBot="1">
      <c r="A80" s="60" t="s">
        <v>82</v>
      </c>
      <c r="B80" s="61">
        <v>0</v>
      </c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46">
        <f t="shared" si="3"/>
        <v>0</v>
      </c>
      <c r="I80" s="20"/>
      <c r="J80" s="1"/>
    </row>
    <row r="81" spans="1:10" ht="13.5" thickBot="1">
      <c r="A81" s="63" t="s">
        <v>83</v>
      </c>
      <c r="B81" s="64">
        <f aca="true" t="shared" si="4" ref="B81:H81">SUM(B8:B80)</f>
        <v>2624.596000000001</v>
      </c>
      <c r="C81" s="65">
        <f t="shared" si="4"/>
        <v>871.657</v>
      </c>
      <c r="D81" s="66">
        <f t="shared" si="4"/>
        <v>618.601</v>
      </c>
      <c r="E81" s="66">
        <f t="shared" si="4"/>
        <v>47.205999999999996</v>
      </c>
      <c r="F81" s="66">
        <f>SUM(F8:F80)</f>
        <v>88.197</v>
      </c>
      <c r="G81" s="65">
        <f t="shared" si="4"/>
        <v>3754.0199999999995</v>
      </c>
      <c r="H81" s="67">
        <f t="shared" si="4"/>
        <v>8004.276999999999</v>
      </c>
      <c r="I81" s="20"/>
      <c r="J81" s="1"/>
    </row>
    <row r="82" spans="2:15" ht="12.75">
      <c r="B82" s="23"/>
      <c r="C82" s="23"/>
      <c r="D82" s="68"/>
      <c r="E82" s="23"/>
      <c r="F82" s="69"/>
      <c r="G82" s="23"/>
      <c r="I82" s="27"/>
      <c r="J82" s="1"/>
      <c r="K82" s="1"/>
      <c r="L82" s="1"/>
      <c r="M82" s="1"/>
      <c r="N82" s="1"/>
      <c r="O82" s="1"/>
    </row>
    <row r="83" spans="2:15" ht="12.75">
      <c r="B83" s="70"/>
      <c r="J83" s="1"/>
      <c r="N83" s="1"/>
      <c r="O83" s="1"/>
    </row>
    <row r="84" spans="2:15" ht="12.75">
      <c r="B84" s="71"/>
      <c r="C84" s="71"/>
      <c r="D84" s="72"/>
      <c r="E84" s="71"/>
      <c r="F84" s="73"/>
      <c r="H84" s="71"/>
      <c r="J84" s="1"/>
      <c r="N84" s="1"/>
      <c r="O84" s="1"/>
    </row>
    <row r="85" spans="1:10" ht="12.75">
      <c r="A85" s="11"/>
      <c r="B85" s="73"/>
      <c r="C85" s="73"/>
      <c r="D85" s="74"/>
      <c r="E85" s="74"/>
      <c r="F85" s="2"/>
      <c r="H85" s="74"/>
      <c r="I85" s="20"/>
      <c r="J85" s="1"/>
    </row>
    <row r="86" spans="1:15" ht="12.75">
      <c r="A86" s="1"/>
      <c r="B86" s="2"/>
      <c r="C86" s="2"/>
      <c r="D86" s="2"/>
      <c r="E86" s="2"/>
      <c r="F86" s="2"/>
      <c r="H86" s="2"/>
      <c r="I86" s="27"/>
      <c r="J86" s="1"/>
      <c r="N86" s="1"/>
      <c r="O86" s="1"/>
    </row>
    <row r="87" spans="1:15" ht="12.75">
      <c r="A87" s="1"/>
      <c r="B87" s="2"/>
      <c r="C87" s="2"/>
      <c r="D87" s="2"/>
      <c r="E87" s="2"/>
      <c r="F87" s="75"/>
      <c r="H87" s="2"/>
      <c r="I87" s="27"/>
      <c r="J87" s="1"/>
      <c r="N87" s="1"/>
      <c r="O87" s="1"/>
    </row>
    <row r="88" spans="1:10" ht="12.75">
      <c r="A88" s="1"/>
      <c r="B88" s="75"/>
      <c r="C88" s="75"/>
      <c r="D88" s="75"/>
      <c r="E88" s="75"/>
      <c r="F88" s="75"/>
      <c r="H88" s="2"/>
      <c r="I88" s="27"/>
      <c r="J88" s="1"/>
    </row>
    <row r="89" spans="1:10" ht="12.75">
      <c r="A89" s="1"/>
      <c r="B89" s="2"/>
      <c r="C89" s="2"/>
      <c r="D89" s="2"/>
      <c r="E89" s="2"/>
      <c r="F89" s="76"/>
      <c r="G89" s="2"/>
      <c r="H89" s="2"/>
      <c r="I89" s="27"/>
      <c r="J89" s="1"/>
    </row>
    <row r="91" spans="2:7" ht="12.75">
      <c r="B91" s="77"/>
      <c r="C91" s="77"/>
      <c r="D91" s="77"/>
      <c r="E91" s="77"/>
      <c r="F91" s="77"/>
      <c r="G91" s="77"/>
    </row>
    <row r="95" spans="6:7" ht="12.75">
      <c r="F95" s="71"/>
      <c r="G95" s="71"/>
    </row>
  </sheetData>
  <sheetProtection/>
  <mergeCells count="3">
    <mergeCell ref="A2:H2"/>
    <mergeCell ref="A3:H3"/>
    <mergeCell ref="A6:A7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TEMP_DGH54</cp:lastModifiedBy>
  <dcterms:created xsi:type="dcterms:W3CDTF">2017-08-18T16:34:34Z</dcterms:created>
  <dcterms:modified xsi:type="dcterms:W3CDTF">2017-08-18T16:35:20Z</dcterms:modified>
  <cp:category/>
  <cp:version/>
  <cp:contentType/>
  <cp:contentStatus/>
</cp:coreProperties>
</file>